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440" yWindow="330" windowWidth="18090" windowHeight="12390" activeTab="1"/>
  </bookViews>
  <sheets>
    <sheet name="Pokyny pro vyplnění" sheetId="11" r:id="rId1"/>
    <sheet name="Stavba" sheetId="1" r:id="rId2"/>
    <sheet name="VzorPolozky" sheetId="10" state="hidden" r:id="rId3"/>
    <sheet name="SO C D.1.2 - IN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C D.1.2 - INV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C D.1.2 - INV Pol'!$A:$R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2" l="1"/>
  <c r="T8" i="12"/>
  <c r="G9" i="12"/>
  <c r="M9" i="12" s="1"/>
  <c r="M8" i="12" s="1"/>
  <c r="I9" i="12"/>
  <c r="I8" i="12" s="1"/>
  <c r="K9" i="12"/>
  <c r="O9" i="12"/>
  <c r="O8" i="12" s="1"/>
  <c r="Q9" i="12"/>
  <c r="Q8" i="12" s="1"/>
  <c r="T9" i="12"/>
  <c r="K11" i="12"/>
  <c r="G12" i="12"/>
  <c r="G11" i="12" s="1"/>
  <c r="I50" i="1" s="1"/>
  <c r="I12" i="12"/>
  <c r="I11" i="12" s="1"/>
  <c r="K12" i="12"/>
  <c r="O12" i="12"/>
  <c r="O11" i="12" s="1"/>
  <c r="Q12" i="12"/>
  <c r="Q11" i="12" s="1"/>
  <c r="T12" i="12"/>
  <c r="T11" i="12" s="1"/>
  <c r="G15" i="12"/>
  <c r="I15" i="12"/>
  <c r="I14" i="12" s="1"/>
  <c r="K15" i="12"/>
  <c r="M15" i="12"/>
  <c r="O15" i="12"/>
  <c r="Q15" i="12"/>
  <c r="T15" i="12"/>
  <c r="G17" i="12"/>
  <c r="G14" i="12" s="1"/>
  <c r="I51" i="1" s="1"/>
  <c r="I17" i="12"/>
  <c r="K17" i="12"/>
  <c r="O17" i="12"/>
  <c r="O14" i="12" s="1"/>
  <c r="Q17" i="12"/>
  <c r="T17" i="12"/>
  <c r="I19" i="12"/>
  <c r="G20" i="12"/>
  <c r="G19" i="12" s="1"/>
  <c r="I52" i="1" s="1"/>
  <c r="I20" i="12"/>
  <c r="K20" i="12"/>
  <c r="K19" i="12" s="1"/>
  <c r="O20" i="12"/>
  <c r="O19" i="12" s="1"/>
  <c r="Q20" i="12"/>
  <c r="Q19" i="12" s="1"/>
  <c r="T20" i="12"/>
  <c r="T19" i="12" s="1"/>
  <c r="G23" i="12"/>
  <c r="I23" i="12"/>
  <c r="K23" i="12"/>
  <c r="O23" i="12"/>
  <c r="Q23" i="12"/>
  <c r="T23" i="12"/>
  <c r="G25" i="12"/>
  <c r="M25" i="12" s="1"/>
  <c r="I25" i="12"/>
  <c r="K25" i="12"/>
  <c r="O25" i="12"/>
  <c r="Q25" i="12"/>
  <c r="T25" i="12"/>
  <c r="G26" i="12"/>
  <c r="M26" i="12" s="1"/>
  <c r="I26" i="12"/>
  <c r="K26" i="12"/>
  <c r="O26" i="12"/>
  <c r="Q26" i="12"/>
  <c r="T26" i="12"/>
  <c r="G27" i="12"/>
  <c r="M27" i="12" s="1"/>
  <c r="I27" i="12"/>
  <c r="K27" i="12"/>
  <c r="O27" i="12"/>
  <c r="Q27" i="12"/>
  <c r="T27" i="12"/>
  <c r="G28" i="12"/>
  <c r="M28" i="12" s="1"/>
  <c r="I28" i="12"/>
  <c r="K28" i="12"/>
  <c r="O28" i="12"/>
  <c r="Q28" i="12"/>
  <c r="T28" i="12"/>
  <c r="G29" i="12"/>
  <c r="M29" i="12" s="1"/>
  <c r="I29" i="12"/>
  <c r="K29" i="12"/>
  <c r="O29" i="12"/>
  <c r="Q29" i="12"/>
  <c r="T29" i="12"/>
  <c r="G30" i="12"/>
  <c r="M30" i="12" s="1"/>
  <c r="I30" i="12"/>
  <c r="K30" i="12"/>
  <c r="O30" i="12"/>
  <c r="Q30" i="12"/>
  <c r="T30" i="12"/>
  <c r="G31" i="12"/>
  <c r="M31" i="12" s="1"/>
  <c r="I31" i="12"/>
  <c r="K31" i="12"/>
  <c r="O31" i="12"/>
  <c r="Q31" i="12"/>
  <c r="T31" i="12"/>
  <c r="O32" i="12"/>
  <c r="G33" i="12"/>
  <c r="M33" i="12" s="1"/>
  <c r="M32" i="12" s="1"/>
  <c r="I33" i="12"/>
  <c r="I32" i="12" s="1"/>
  <c r="K33" i="12"/>
  <c r="K32" i="12" s="1"/>
  <c r="O33" i="12"/>
  <c r="Q33" i="12"/>
  <c r="Q32" i="12" s="1"/>
  <c r="T33" i="12"/>
  <c r="T32" i="12" s="1"/>
  <c r="G35" i="12"/>
  <c r="M35" i="12" s="1"/>
  <c r="I35" i="12"/>
  <c r="K35" i="12"/>
  <c r="O35" i="12"/>
  <c r="Q35" i="12"/>
  <c r="T35" i="12"/>
  <c r="G42" i="12"/>
  <c r="G34" i="12" s="1"/>
  <c r="I55" i="1" s="1"/>
  <c r="I42" i="12"/>
  <c r="K42" i="12"/>
  <c r="O42" i="12"/>
  <c r="Q42" i="12"/>
  <c r="T42" i="12"/>
  <c r="G57" i="12"/>
  <c r="M57" i="12" s="1"/>
  <c r="I57" i="12"/>
  <c r="K57" i="12"/>
  <c r="O57" i="12"/>
  <c r="Q57" i="12"/>
  <c r="T57" i="12"/>
  <c r="G72" i="12"/>
  <c r="M72" i="12" s="1"/>
  <c r="I72" i="12"/>
  <c r="K72" i="12"/>
  <c r="O72" i="12"/>
  <c r="Q72" i="12"/>
  <c r="T72" i="12"/>
  <c r="G75" i="12"/>
  <c r="M75" i="12" s="1"/>
  <c r="I75" i="12"/>
  <c r="K75" i="12"/>
  <c r="O75" i="12"/>
  <c r="Q75" i="12"/>
  <c r="T75" i="12"/>
  <c r="G80" i="12"/>
  <c r="M80" i="12" s="1"/>
  <c r="I80" i="12"/>
  <c r="K80" i="12"/>
  <c r="O80" i="12"/>
  <c r="Q80" i="12"/>
  <c r="T80" i="12"/>
  <c r="G100" i="12"/>
  <c r="M100" i="12" s="1"/>
  <c r="I100" i="12"/>
  <c r="K100" i="12"/>
  <c r="O100" i="12"/>
  <c r="Q100" i="12"/>
  <c r="T100" i="12"/>
  <c r="G102" i="12"/>
  <c r="M102" i="12" s="1"/>
  <c r="I102" i="12"/>
  <c r="K102" i="12"/>
  <c r="O102" i="12"/>
  <c r="Q102" i="12"/>
  <c r="T102" i="12"/>
  <c r="G104" i="12"/>
  <c r="M104" i="12" s="1"/>
  <c r="I104" i="12"/>
  <c r="K104" i="12"/>
  <c r="O104" i="12"/>
  <c r="Q104" i="12"/>
  <c r="T104" i="12"/>
  <c r="G125" i="12"/>
  <c r="M125" i="12" s="1"/>
  <c r="I125" i="12"/>
  <c r="K125" i="12"/>
  <c r="O125" i="12"/>
  <c r="Q125" i="12"/>
  <c r="T125" i="12"/>
  <c r="G126" i="12"/>
  <c r="M126" i="12" s="1"/>
  <c r="I126" i="12"/>
  <c r="K126" i="12"/>
  <c r="O126" i="12"/>
  <c r="Q126" i="12"/>
  <c r="T126" i="12"/>
  <c r="G127" i="12"/>
  <c r="M127" i="12" s="1"/>
  <c r="I127" i="12"/>
  <c r="K127" i="12"/>
  <c r="O127" i="12"/>
  <c r="Q127" i="12"/>
  <c r="T127" i="12"/>
  <c r="G128" i="12"/>
  <c r="M128" i="12" s="1"/>
  <c r="I128" i="12"/>
  <c r="K128" i="12"/>
  <c r="O128" i="12"/>
  <c r="Q128" i="12"/>
  <c r="T128" i="12"/>
  <c r="G129" i="12"/>
  <c r="M129" i="12" s="1"/>
  <c r="I129" i="12"/>
  <c r="K129" i="12"/>
  <c r="O129" i="12"/>
  <c r="Q129" i="12"/>
  <c r="T129" i="12"/>
  <c r="G130" i="12"/>
  <c r="M130" i="12" s="1"/>
  <c r="I130" i="12"/>
  <c r="K130" i="12"/>
  <c r="O130" i="12"/>
  <c r="Q130" i="12"/>
  <c r="T130" i="12"/>
  <c r="G131" i="12"/>
  <c r="M131" i="12" s="1"/>
  <c r="I131" i="12"/>
  <c r="K131" i="12"/>
  <c r="O131" i="12"/>
  <c r="Q131" i="12"/>
  <c r="T131" i="12"/>
  <c r="G132" i="12"/>
  <c r="I132" i="12"/>
  <c r="K132" i="12"/>
  <c r="M132" i="12"/>
  <c r="O132" i="12"/>
  <c r="Q132" i="12"/>
  <c r="T132" i="12"/>
  <c r="G133" i="12"/>
  <c r="I56" i="1" s="1"/>
  <c r="T133" i="12"/>
  <c r="G134" i="12"/>
  <c r="M134" i="12" s="1"/>
  <c r="M133" i="12" s="1"/>
  <c r="I134" i="12"/>
  <c r="I133" i="12" s="1"/>
  <c r="K134" i="12"/>
  <c r="K133" i="12" s="1"/>
  <c r="O134" i="12"/>
  <c r="O133" i="12" s="1"/>
  <c r="Q134" i="12"/>
  <c r="Q133" i="12" s="1"/>
  <c r="T134" i="12"/>
  <c r="G137" i="12"/>
  <c r="M137" i="12" s="1"/>
  <c r="I137" i="12"/>
  <c r="I136" i="12" s="1"/>
  <c r="K137" i="12"/>
  <c r="O137" i="12"/>
  <c r="Q137" i="12"/>
  <c r="Q136" i="12" s="1"/>
  <c r="T137" i="12"/>
  <c r="G158" i="12"/>
  <c r="I158" i="12"/>
  <c r="K158" i="12"/>
  <c r="K136" i="12" s="1"/>
  <c r="O158" i="12"/>
  <c r="Q158" i="12"/>
  <c r="T158" i="12"/>
  <c r="T136" i="12" s="1"/>
  <c r="I160" i="12"/>
  <c r="G161" i="12"/>
  <c r="G160" i="12" s="1"/>
  <c r="I58" i="1" s="1"/>
  <c r="I19" i="1" s="1"/>
  <c r="I161" i="12"/>
  <c r="K161" i="12"/>
  <c r="K160" i="12" s="1"/>
  <c r="O161" i="12"/>
  <c r="O160" i="12" s="1"/>
  <c r="Q161" i="12"/>
  <c r="Q160" i="12" s="1"/>
  <c r="T161" i="12"/>
  <c r="T160" i="12" s="1"/>
  <c r="AC163" i="12"/>
  <c r="F40" i="1" s="1"/>
  <c r="I20" i="1"/>
  <c r="I18" i="1"/>
  <c r="G32" i="12" l="1"/>
  <c r="I54" i="1" s="1"/>
  <c r="Q34" i="12"/>
  <c r="G22" i="12"/>
  <c r="I53" i="1" s="1"/>
  <c r="K14" i="12"/>
  <c r="AD163" i="12"/>
  <c r="O136" i="12"/>
  <c r="T34" i="12"/>
  <c r="Q22" i="12"/>
  <c r="I22" i="12"/>
  <c r="O22" i="12"/>
  <c r="T14" i="12"/>
  <c r="M12" i="12"/>
  <c r="M11" i="12" s="1"/>
  <c r="F39" i="1"/>
  <c r="F42" i="1" s="1"/>
  <c r="G23" i="1" s="1"/>
  <c r="F41" i="1"/>
  <c r="K22" i="12"/>
  <c r="O34" i="12"/>
  <c r="T22" i="12"/>
  <c r="G8" i="12"/>
  <c r="G136" i="12"/>
  <c r="I57" i="1" s="1"/>
  <c r="I17" i="1" s="1"/>
  <c r="K34" i="12"/>
  <c r="I34" i="12"/>
  <c r="Q14" i="12"/>
  <c r="M161" i="12"/>
  <c r="M160" i="12" s="1"/>
  <c r="M158" i="12"/>
  <c r="M136" i="12" s="1"/>
  <c r="M42" i="12"/>
  <c r="M34" i="12" s="1"/>
  <c r="M23" i="12"/>
  <c r="M22" i="12" s="1"/>
  <c r="M20" i="12"/>
  <c r="M19" i="12" s="1"/>
  <c r="M17" i="12"/>
  <c r="M14" i="12" s="1"/>
  <c r="J28" i="1"/>
  <c r="J26" i="1"/>
  <c r="G38" i="1"/>
  <c r="F38" i="1"/>
  <c r="J23" i="1"/>
  <c r="J24" i="1"/>
  <c r="J25" i="1"/>
  <c r="J27" i="1"/>
  <c r="E24" i="1"/>
  <c r="E26" i="1"/>
  <c r="G163" i="12" l="1"/>
  <c r="I49" i="1"/>
  <c r="G40" i="1"/>
  <c r="H40" i="1" s="1"/>
  <c r="I40" i="1" s="1"/>
  <c r="G41" i="1"/>
  <c r="H41" i="1" s="1"/>
  <c r="I41" i="1" s="1"/>
  <c r="G39" i="1"/>
  <c r="A23" i="1"/>
  <c r="A24" i="1" s="1"/>
  <c r="G24" i="1" s="1"/>
  <c r="G42" i="1" l="1"/>
  <c r="H39" i="1"/>
  <c r="I16" i="1"/>
  <c r="I21" i="1" s="1"/>
  <c r="I59" i="1"/>
  <c r="H42" i="1" l="1"/>
  <c r="I39" i="1"/>
  <c r="I42" i="1" s="1"/>
  <c r="G25" i="1"/>
  <c r="G28" i="1"/>
  <c r="J58" i="1"/>
  <c r="J53" i="1"/>
  <c r="J54" i="1"/>
  <c r="J51" i="1"/>
  <c r="J57" i="1"/>
  <c r="J56" i="1"/>
  <c r="J49" i="1"/>
  <c r="J52" i="1"/>
  <c r="J55" i="1"/>
  <c r="J50" i="1"/>
  <c r="J59" i="1" l="1"/>
  <c r="A25" i="1"/>
  <c r="A26" i="1" s="1"/>
  <c r="G26" i="1" s="1"/>
  <c r="A27" i="1" s="1"/>
  <c r="A29" i="1" s="1"/>
  <c r="G29" i="1" s="1"/>
  <c r="G27" i="1" s="1"/>
  <c r="J41" i="1"/>
  <c r="J39" i="1"/>
  <c r="J42" i="1" s="1"/>
  <c r="J40" i="1"/>
</calcChain>
</file>

<file path=xl/sharedStrings.xml><?xml version="1.0" encoding="utf-8"?>
<sst xmlns="http://schemas.openxmlformats.org/spreadsheetml/2006/main" count="589" uniqueCount="253">
  <si>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</si>
  <si>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</si>
  <si>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</si>
  <si>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</si>
  <si>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</si>
  <si>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</si>
  <si>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</si>
  <si>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</si>
  <si>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</si>
  <si>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</si>
  <si>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</si>
  <si>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</si>
  <si>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</si>
  <si>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</si>
  <si>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</si>
  <si>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</si>
  <si>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</si>
  <si>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</si>
  <si>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</si>
  <si>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</si>
  <si>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</si>
  <si>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</si>
  <si>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</si>
  <si>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</si>
  <si>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</si>
  <si>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</si>
  <si>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</si>
  <si>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</si>
  <si>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</si>
  <si>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</si>
  <si>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</si>
  <si>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</si>
  <si>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</si>
  <si>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</si>
  <si>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</si>
  <si>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</si>
  <si>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</si>
  <si>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</si>
  <si>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</si>
  <si>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</si>
  <si>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</si>
  <si>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</si>
  <si>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</si>
  <si>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D.1.2 - INV</t>
  </si>
  <si>
    <t>ASŘ - Investiční náklady</t>
  </si>
  <si>
    <t>SO C</t>
  </si>
  <si>
    <t>Budova C, UHK, parc.č.st. 392, 759, 257, 233/19</t>
  </si>
  <si>
    <t>Objekt:</t>
  </si>
  <si>
    <t>Rozpočet:</t>
  </si>
  <si>
    <t>1901</t>
  </si>
  <si>
    <t>Modernizace a rekonstrukce budovy B a C Univerzity Hradec Králové</t>
  </si>
  <si>
    <t>Univerzita Hradec Králové</t>
  </si>
  <si>
    <t>Rokitanského 62/26</t>
  </si>
  <si>
    <t>Hradec Králové</t>
  </si>
  <si>
    <t>50003</t>
  </si>
  <si>
    <t>62690094</t>
  </si>
  <si>
    <t>CZ62690094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</si>
  <si>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</si>
  <si>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</si>
  <si>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</si>
  <si>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</si>
  <si>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</si>
  <si>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</si>
  <si>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</si>
  <si>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</si>
  <si>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</si>
  <si>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</si>
  <si>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</si>
  <si>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</si>
  <si>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</si>
  <si>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</si>
  <si>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</si>
  <si>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</si>
  <si>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</si>
  <si>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762</t>
  </si>
  <si>
    <t>Konstrukce tesařské</t>
  </si>
  <si>
    <t>765</t>
  </si>
  <si>
    <t>Krytiny tvrdé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</si>
  <si>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</si>
  <si>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</si>
  <si>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</si>
  <si>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</si>
  <si>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</si>
  <si>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</si>
  <si>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</si>
  <si>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</si>
  <si>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</si>
  <si>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</si>
  <si>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</si>
  <si>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</si>
  <si>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</si>
  <si>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</si>
  <si>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</si>
  <si>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</si>
  <si>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</si>
  <si>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</si>
  <si>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</si>
  <si>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</si>
  <si>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</si>
  <si>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</si>
  <si>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</si>
  <si>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</si>
  <si>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</si>
  <si>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</si>
  <si>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Typ položky</t>
  </si>
  <si>
    <t>Díl:</t>
  </si>
  <si>
    <t>DIL</t>
  </si>
  <si>
    <t>349234842T00</t>
  </si>
  <si>
    <t>Doplnění zdiva kolem pozednic a vaznic, vč. případného poškození římsy</t>
  </si>
  <si>
    <t xml:space="preserve">m3    </t>
  </si>
  <si>
    <t>Práce</t>
  </si>
  <si>
    <t>POL1_</t>
  </si>
  <si>
    <t>48,94 % : (5,00+6,00+6,00)*0,50*0,30*0,4894</t>
  </si>
  <si>
    <t>VV</t>
  </si>
  <si>
    <t>941955002R00</t>
  </si>
  <si>
    <t>Lešení lehké pomocné, výška podlahy do 1,9 m</t>
  </si>
  <si>
    <t>m2</t>
  </si>
  <si>
    <t>48,94 % : 100,00*0,4894</t>
  </si>
  <si>
    <t>952901411R00</t>
  </si>
  <si>
    <t>Vyčištění ostatních objektů</t>
  </si>
  <si>
    <t>48,94 % : 1950,00*0,4894</t>
  </si>
  <si>
    <t>952903111R00</t>
  </si>
  <si>
    <t>Odstranění prachu z trámů</t>
  </si>
  <si>
    <t>48,94 % : 3900,00*0,4894</t>
  </si>
  <si>
    <t>979092111R00</t>
  </si>
  <si>
    <t>Vyklizení ulehlé suti z pl.do 15 m2/ hl. 2 m-ručně</t>
  </si>
  <si>
    <t>m3</t>
  </si>
  <si>
    <t>48,94 % : 10,00*1,00*0,30*0,4894</t>
  </si>
  <si>
    <t>976974510T00</t>
  </si>
  <si>
    <t>Rozebírání zdiva při demontáži pozednic a vaznic</t>
  </si>
  <si>
    <t>979011111R00</t>
  </si>
  <si>
    <t>Svislá doprava suti a vybour. hmot za 2.NP a 1.PP</t>
  </si>
  <si>
    <t>t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</si>
  <si>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</si>
  <si>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</si>
  <si>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</si>
  <si>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</si>
  <si>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</si>
  <si>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</si>
  <si>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</si>
  <si>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</si>
  <si>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</si>
  <si>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</si>
  <si>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</si>
  <si>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</si>
  <si>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</si>
  <si>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</si>
  <si>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999281111R00</t>
  </si>
  <si>
    <t>Přesun hmot pro opravy a údržbu do výšky 25 m</t>
  </si>
  <si>
    <t>Přesun hmot</t>
  </si>
  <si>
    <t>POL7_</t>
  </si>
  <si>
    <t>762333120R00</t>
  </si>
  <si>
    <t>Montáž vázaných krovů nepravidelných do 224 cm2</t>
  </si>
  <si>
    <t>m</t>
  </si>
  <si>
    <t xml:space="preserve">Číslo prvku / profil / název prvku / způsob sanace : </t>
  </si>
  <si>
    <t>8 / 125 x 165 / KROKEV ÚŽLABNÍ / VÝMĚNA : 7,00</t>
  </si>
  <si>
    <t>10 / 120 x 140 / PÁSEK / DOPLNĚNÍ : 2,00</t>
  </si>
  <si>
    <t>83 / 125 x 150 / KROKEV ÚŽLABNÍ / VÝMĚNA : 6,00</t>
  </si>
  <si>
    <t>84 / 125 x 150 / KROKEV ÚŽLABNÍ / VÝMĚNA : 6,00</t>
  </si>
  <si>
    <t>85 / 125 x 120 / VÝMĚNA OKNO / VÝMĚNA : 1,00</t>
  </si>
  <si>
    <t>762333120V01</t>
  </si>
  <si>
    <t>Montáž vázaných krovů nepravidelných do 224 cm2 protézováním</t>
  </si>
  <si>
    <t>1 / 125 x 165 / KROKEV / PROTÉZA : 2,00</t>
  </si>
  <si>
    <t>2 / 125 x 165 / KROKEV ÚŽLABNÍ / PROTÉZA : 2,00</t>
  </si>
  <si>
    <t>3 / 125 x 165 / KROKEV / PROTÉZA : 2,00</t>
  </si>
  <si>
    <t>4 / 125 x 165 / KROKEV ÚŽLABNÍ / PROTÉZA : 4,00</t>
  </si>
  <si>
    <t>5 / 125 x 165 / KROKEV / PROTÉZA : 2,00</t>
  </si>
  <si>
    <t>6 / 125 x 165 / KROKEV / PROTÉZA : 2,00</t>
  </si>
  <si>
    <t>7 / 125 x 165 / KROKEV / PROTÉZA : 2,00</t>
  </si>
  <si>
    <t>9 / 125 x 165 / KROKEV ÚŽLABNÍ / PROTÉZA : 2,00</t>
  </si>
  <si>
    <t>11 / 125 x 165 / KROKEV / PROTÉZA : 2,00</t>
  </si>
  <si>
    <t>81 / 125 x 150 / KROKEV / PROTÉZA : 2,00</t>
  </si>
  <si>
    <t>82 / 125 x 150 / KROKEV / PROTÉZA : 2,00</t>
  </si>
  <si>
    <t>86 / 125 x 150 / KROKEV / PROTÉZA : 2,00</t>
  </si>
  <si>
    <t>87 / 125 x 150 / KROKEV / PROTÉZA : 2,00</t>
  </si>
  <si>
    <t>762331921R00</t>
  </si>
  <si>
    <t>Vyřezání části střešní vazby do 224 cm2,do dl.3 m</t>
  </si>
  <si>
    <t>762331922R00</t>
  </si>
  <si>
    <t>Vyřezání části střešní vazby do 224 cm2,do dl.5 m</t>
  </si>
  <si>
    <t>762331923R00</t>
  </si>
  <si>
    <t>Vyřezání části střešní vazby do 224 cm2,do dl.8 m</t>
  </si>
  <si>
    <t>762395000R00</t>
  </si>
  <si>
    <t>Spojovací a ochranné prostředky pro střechy</t>
  </si>
  <si>
    <t>1 / 125 x 165 / KROKEV / PROTÉZA : 2,00*0,125*0,165</t>
  </si>
  <si>
    <t>2 / 125 x 165 / KROKEV ÚŽLABNÍ / PROTÉZA : 2,00*0,125*0,165</t>
  </si>
  <si>
    <t>3 / 125 x 165 / KROKEV / PROTÉZA : 2,00*0,125*0,165</t>
  </si>
  <si>
    <t>4 / 125 x 165 / KROKEV ÚŽLABNÍ / PROTÉZA : 4,00*0,125*0,165</t>
  </si>
  <si>
    <t>5 / 125 x 165 / KROKEV / PROTÉZA : 2,00*0,125*0,165</t>
  </si>
  <si>
    <t>6 / 125 x 165 / KROKEV / PROTÉZA : 2,00*0,125*0,165</t>
  </si>
  <si>
    <t>7 / 125 x 165 / KROKEV / PROTÉZA : 2,00*0,125*0,165</t>
  </si>
  <si>
    <t>8 / 125 x 165 / KROKEV ÚŽLABNÍ / VÝMĚNA : 7,00*0,125*0,165</t>
  </si>
  <si>
    <t>9 / 125 x 165 / KROKEV ÚŽLABNÍ / PROTÉZA : 2,00*0,125*0,165</t>
  </si>
  <si>
    <t>10 / 120 x 140 / PÁSEK / DOPLNĚNÍ : 2,00*0,12*0,14</t>
  </si>
  <si>
    <t>11 / 125 x 165 / KROKEV / PROTÉZA : 2,00*0,125*0,165</t>
  </si>
  <si>
    <t>81 / 125 x 150 / KROKEV / PROTÉZA : 2,00*0,125*0,15</t>
  </si>
  <si>
    <t>82 / 125 x 150 / KROKEV / PROTÉZA : 2,00*0,125*0,15</t>
  </si>
  <si>
    <t>83 / 125 x 150 / KROKEV ÚŽLABNÍ / VÝMĚNA : 6,00*0,125*0,15</t>
  </si>
  <si>
    <t>84 / 125 x 150 / KROKEV ÚŽLABNÍ / VÝMĚNA : 6,00*0,125*0,15</t>
  </si>
  <si>
    <t>85 / 125 x 120 / VÝMĚNA OKNO / VÝMĚNA : 1,00*0,125*0,12</t>
  </si>
  <si>
    <t>86 / 125 x 150 / KROKEV / PROTÉZA : 2,00*0,125*0,15</t>
  </si>
  <si>
    <t>87 / 125 x 150 / KROKEV / PROTÉZA : 2,00*0,125*0,15</t>
  </si>
  <si>
    <t>762991111R00</t>
  </si>
  <si>
    <t>Montáž a demontáž stavebního vrátku</t>
  </si>
  <si>
    <t>48,94 % : 20,00*0,4894</t>
  </si>
  <si>
    <t>762991121R00</t>
  </si>
  <si>
    <t>Pronájem lanového stavebního vrátku</t>
  </si>
  <si>
    <t>den</t>
  </si>
  <si>
    <t>48,94 % : 60,00*0,4894</t>
  </si>
  <si>
    <t>60512002T</t>
  </si>
  <si>
    <t xml:space="preserve">Řezivo SM hoblované </t>
  </si>
  <si>
    <t>Specifikace</t>
  </si>
  <si>
    <t>POL3_</t>
  </si>
  <si>
    <t>Koeficient: 0,10</t>
  </si>
  <si>
    <t>998762203R00</t>
  </si>
  <si>
    <t>Přesun hmot pro tesařské konstrukce, výšky do 24 m</t>
  </si>
  <si>
    <t>979990161R00</t>
  </si>
  <si>
    <t>Poplatek za skládku suti - dřevo</t>
  </si>
  <si>
    <t>765901199T00</t>
  </si>
  <si>
    <t>Zabezpečení střechy proti zatékání plachtováním</t>
  </si>
  <si>
    <t xml:space="preserve">m2    </t>
  </si>
  <si>
    <t>783782205R00</t>
  </si>
  <si>
    <t>Nátěr tesařských konstrukcí Bochemitem QB 2x</t>
  </si>
  <si>
    <t xml:space="preserve">Nové prvky : </t>
  </si>
  <si>
    <t>1 / 125 x 165 / KROKEV / PROTÉZA : 2,00*(0,125+0,165)*2</t>
  </si>
  <si>
    <t>2 / 125 x 165 / KROKEV ÚŽLABNÍ / PROTÉZA : 2,00*(0,125+0,165)*2</t>
  </si>
  <si>
    <t>3 / 125 x 165 / KROKEV / PROTÉZA : 2,00*(0,125+0,165)*2</t>
  </si>
  <si>
    <t>4 / 125 x 165 / KROKEV ÚŽLABNÍ / PROTÉZA : 4,00*(0,125+0,165)*2</t>
  </si>
  <si>
    <t>5 / 125 x 165 / KROKEV / PROTÉZA : 2,00*(0,125+0,165)*2</t>
  </si>
  <si>
    <t>6 / 125 x 165 / KROKEV / PROTÉZA : 2,00*(0,125+0,165)*2</t>
  </si>
  <si>
    <t>7 / 125 x 165 / KROKEV / PROTÉZA : 2,00*(0,125+0,165)*2</t>
  </si>
  <si>
    <t>8 / 125 x 165 / KROKEV ÚŽLABNÍ / VÝMĚNA : 7,00*(0,125+0,165)*2</t>
  </si>
  <si>
    <t>9 / 125 x 165 / KROKEV ÚŽLABNÍ / PROTÉZA : 2,00*(0,125+0,165)*2</t>
  </si>
  <si>
    <t>10 / 120 x 140 / PÁSEK / DOPLNĚNÍ : 2,00*(0,12+0,14)*2</t>
  </si>
  <si>
    <t>11 / 125 x 165 / KROKEV / PROTÉZA : 2,00*(0,125+0,165)*2</t>
  </si>
  <si>
    <t>81 / 125 x 150 / KROKEV / PROTÉZA : 2,00*(0,125+0,15)*2</t>
  </si>
  <si>
    <t>82 / 125 x 150 / KROKEV / PROTÉZA : 2,00*(0,125+0,15)*2</t>
  </si>
  <si>
    <t>83 / 125 x 150 / KROKEV ÚŽLABNÍ / VÝMĚNA : 6,00*(0,125+0,15)*2</t>
  </si>
  <si>
    <t>84 / 125 x 150 / KROKEV ÚŽLABNÍ / VÝMĚNA : 6,00*(0,125+0,15)*2</t>
  </si>
  <si>
    <t>85 / 125 x 120 / VÝMĚNA OKNO / VÝMĚNA : 1,00*(0,125+0,12)*2</t>
  </si>
  <si>
    <t>86 / 125 x 150 / KROKEV / PROTÉZA : 2,00*(0,125+0,15)*2</t>
  </si>
  <si>
    <t>87 / 125 x 150 / KROKEV / PROTÉZA : 2,00*(0,125+0,15)*2</t>
  </si>
  <si>
    <t>783782222T00</t>
  </si>
  <si>
    <t>Ošetření zdiva proti dřevokazným houbám Lignofix Super 2x</t>
  </si>
  <si>
    <t>48,94 % : (5,00+6,00+6,00)*1,00*0,4894</t>
  </si>
  <si>
    <t>005121 R</t>
  </si>
  <si>
    <t>Zařízení staveniště</t>
  </si>
  <si>
    <t>Soubor</t>
  </si>
  <si>
    <t>VRN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</si>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</sst>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4" fillId="5" borderId="30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164" fontId="16" fillId="0" borderId="0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4" fontId="15" fillId="0" borderId="42" xfId="0" applyNumberFormat="1" applyFont="1" applyBorder="1" applyAlignment="1">
      <alignment vertical="top" shrinkToFit="1"/>
    </xf>
    <xf numFmtId="4" fontId="15" fillId="4" borderId="42" xfId="0" applyNumberFormat="1" applyFont="1" applyFill="1" applyBorder="1" applyAlignment="1" applyProtection="1">
      <alignment vertical="top" shrinkToFit="1"/>
      <protection locked="0"/>
    </xf>
    <xf numFmtId="4" fontId="15" fillId="0" borderId="42" xfId="0" applyNumberFormat="1" applyFont="1" applyBorder="1" applyAlignment="1">
      <alignment vertical="top" shrinkToFit="1"/>
    </xf>
    <xf numFmtId="0" fontId="15" fillId="0" borderId="43" xfId="0" applyFont="1" applyBorder="1" applyAlignment="1">
      <alignment vertical="top"/>
    </xf>
    <xf numFmtId="49" fontId="15" fillId="0" borderId="44" xfId="0" applyNumberFormat="1" applyFont="1" applyBorder="1" applyAlignment="1">
      <alignment vertical="top"/>
    </xf>
    <xf numFmtId="0" fontId="15" fillId="0" borderId="44" xfId="0" applyFont="1" applyBorder="1" applyAlignment="1">
      <alignment horizontal="center" vertical="top" shrinkToFit="1"/>
    </xf>
    <xf numFmtId="164" fontId="15" fillId="0" borderId="44" xfId="0" applyNumberFormat="1" applyFont="1" applyBorder="1" applyAlignment="1">
      <alignment vertical="top" shrinkToFit="1"/>
    </xf>
    <xf numFmtId="4" fontId="15" fillId="4" borderId="44" xfId="0" applyNumberFormat="1" applyFont="1" applyFill="1" applyBorder="1" applyAlignment="1" applyProtection="1">
      <alignment vertical="top" shrinkToFit="1"/>
      <protection locked="0"/>
    </xf>
    <xf numFmtId="4" fontId="15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164" fontId="16" fillId="0" borderId="0" xfId="0" quotePrefix="1" applyNumberFormat="1" applyFont="1" applyBorder="1" applyAlignment="1">
      <alignment horizontal="left" vertical="top" wrapText="1"/>
    </xf>
    <xf numFmtId="49" fontId="15" fillId="0" borderId="44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7" zoomScaleNormal="100" zoomScaleSheetLayoutView="75" workbookViewId="0">
      <selection activeCell="M15" sqref="M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8" t="s">
        <v>24</v>
      </c>
      <c r="C2" s="79"/>
      <c r="D2" s="80" t="s">
        <v>49</v>
      </c>
      <c r="E2" s="201" t="s">
        <v>50</v>
      </c>
      <c r="F2" s="202"/>
      <c r="G2" s="202"/>
      <c r="H2" s="202"/>
      <c r="I2" s="202"/>
      <c r="J2" s="20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04" t="s">
        <v>46</v>
      </c>
      <c r="F3" s="205"/>
      <c r="G3" s="205"/>
      <c r="H3" s="205"/>
      <c r="I3" s="205"/>
      <c r="J3" s="206"/>
    </row>
    <row r="4" spans="1:15" ht="23.25" customHeight="1" x14ac:dyDescent="0.2">
      <c r="A4" s="76">
        <v>2441</v>
      </c>
      <c r="B4" s="83" t="s">
        <v>48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 t="s">
        <v>51</v>
      </c>
      <c r="E5" s="220"/>
      <c r="F5" s="220"/>
      <c r="G5" s="220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1" t="s">
        <v>52</v>
      </c>
      <c r="E6" s="222"/>
      <c r="F6" s="222"/>
      <c r="G6" s="222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3" t="s">
        <v>53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8"/>
      <c r="E11" s="208"/>
      <c r="F11" s="208"/>
      <c r="G11" s="208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f>SUMIF(F49:F58,A16,I49:I58)+SUMIF(F49:F58,"PSU",I49:I58)</f>
        <v>0</v>
      </c>
      <c r="J16" s="20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f>SUMIF(F49:F58,A17,I49:I58)</f>
        <v>0</v>
      </c>
      <c r="J17" s="20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f>SUMIF(F49:F58,A18,I49:I58)</f>
        <v>0</v>
      </c>
      <c r="J18" s="200"/>
    </row>
    <row r="19" spans="1:10" ht="23.25" customHeight="1" x14ac:dyDescent="0.2">
      <c r="A19" s="141" t="s">
        <v>80</v>
      </c>
      <c r="B19" s="38" t="s">
        <v>29</v>
      </c>
      <c r="C19" s="62"/>
      <c r="D19" s="63"/>
      <c r="E19" s="198"/>
      <c r="F19" s="199"/>
      <c r="G19" s="198"/>
      <c r="H19" s="199"/>
      <c r="I19" s="198">
        <f>SUMIF(F49:F58,A19,I49:I58)</f>
        <v>0</v>
      </c>
      <c r="J19" s="200"/>
    </row>
    <row r="20" spans="1:10" ht="23.25" customHeight="1" x14ac:dyDescent="0.2">
      <c r="A20" s="141" t="s">
        <v>81</v>
      </c>
      <c r="B20" s="38" t="s">
        <v>30</v>
      </c>
      <c r="C20" s="62"/>
      <c r="D20" s="63"/>
      <c r="E20" s="198"/>
      <c r="F20" s="199"/>
      <c r="G20" s="198"/>
      <c r="H20" s="199"/>
      <c r="I20" s="198">
        <f>SUMIF(F49:F58,A20,I49:I58)</f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12"/>
      <c r="G21" s="211"/>
      <c r="H21" s="212"/>
      <c r="I21" s="211">
        <f>SUM(I16:J20)</f>
        <v>0</v>
      </c>
      <c r="J21" s="23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6">
        <f>IF(A24&gt;50, ROUNDUP(A23, 0), ROUNDDOWN(A23, 0))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5">
        <f>IF(A26&gt;50, ROUNDUP(A25, 0), ROUNDDOWN(A25, 0))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31">
        <f>ZakladDPHSniVypocet+ZakladDPHZaklVypocet</f>
        <v>0</v>
      </c>
      <c r="H28" s="232"/>
      <c r="I28" s="232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31">
        <f>IF(A29&gt;50, ROUNDUP(A27, 0), ROUNDDOWN(A27, 0))</f>
        <v>0</v>
      </c>
      <c r="H29" s="231"/>
      <c r="I29" s="231"/>
      <c r="J29" s="12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37"/>
      <c r="D39" s="237"/>
      <c r="E39" s="237"/>
      <c r="F39" s="102">
        <f>'SO C D.1.2 - INV Pol'!AC163</f>
        <v>0</v>
      </c>
      <c r="G39" s="103">
        <f>'SO C D.1.2 - INV Pol'!AD163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45</v>
      </c>
      <c r="C40" s="238" t="s">
        <v>46</v>
      </c>
      <c r="D40" s="238"/>
      <c r="E40" s="238"/>
      <c r="F40" s="107">
        <f>'SO C D.1.2 - INV Pol'!AC163</f>
        <v>0</v>
      </c>
      <c r="G40" s="108">
        <f>'SO C D.1.2 - INV Pol'!AD163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237" t="s">
        <v>44</v>
      </c>
      <c r="D41" s="237"/>
      <c r="E41" s="237"/>
      <c r="F41" s="111">
        <f>'SO C D.1.2 - INV Pol'!AC163</f>
        <v>0</v>
      </c>
      <c r="G41" s="104">
        <f>'SO C D.1.2 - INV Pol'!AD163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39" t="s">
        <v>58</v>
      </c>
      <c r="C42" s="240"/>
      <c r="D42" s="240"/>
      <c r="E42" s="241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60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61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62</v>
      </c>
      <c r="C49" s="242" t="s">
        <v>63</v>
      </c>
      <c r="D49" s="243"/>
      <c r="E49" s="243"/>
      <c r="F49" s="139" t="s">
        <v>26</v>
      </c>
      <c r="G49" s="132"/>
      <c r="H49" s="132"/>
      <c r="I49" s="132">
        <f>'SO C D.1.2 - INV Pol'!G8</f>
        <v>0</v>
      </c>
      <c r="J49" s="137" t="str">
        <f>IF(I59=0,"",I49/I59*100)</f>
        <v/>
      </c>
    </row>
    <row r="50" spans="1:10" ht="36.75" customHeight="1" x14ac:dyDescent="0.2">
      <c r="A50" s="126"/>
      <c r="B50" s="131" t="s">
        <v>64</v>
      </c>
      <c r="C50" s="242" t="s">
        <v>65</v>
      </c>
      <c r="D50" s="243"/>
      <c r="E50" s="243"/>
      <c r="F50" s="139" t="s">
        <v>26</v>
      </c>
      <c r="G50" s="132"/>
      <c r="H50" s="132"/>
      <c r="I50" s="132">
        <f>'SO C D.1.2 - INV Pol'!G11</f>
        <v>0</v>
      </c>
      <c r="J50" s="137" t="str">
        <f>IF(I59=0,"",I50/I59*100)</f>
        <v/>
      </c>
    </row>
    <row r="51" spans="1:10" ht="36.75" customHeight="1" x14ac:dyDescent="0.2">
      <c r="A51" s="126"/>
      <c r="B51" s="131" t="s">
        <v>66</v>
      </c>
      <c r="C51" s="242" t="s">
        <v>67</v>
      </c>
      <c r="D51" s="243"/>
      <c r="E51" s="243"/>
      <c r="F51" s="139" t="s">
        <v>26</v>
      </c>
      <c r="G51" s="132"/>
      <c r="H51" s="132"/>
      <c r="I51" s="132">
        <f>'SO C D.1.2 - INV Pol'!G14</f>
        <v>0</v>
      </c>
      <c r="J51" s="137" t="str">
        <f>IF(I59=0,"",I51/I59*100)</f>
        <v/>
      </c>
    </row>
    <row r="52" spans="1:10" ht="36.75" customHeight="1" x14ac:dyDescent="0.2">
      <c r="A52" s="126"/>
      <c r="B52" s="131" t="s">
        <v>68</v>
      </c>
      <c r="C52" s="242" t="s">
        <v>69</v>
      </c>
      <c r="D52" s="243"/>
      <c r="E52" s="243"/>
      <c r="F52" s="139" t="s">
        <v>26</v>
      </c>
      <c r="G52" s="132"/>
      <c r="H52" s="132"/>
      <c r="I52" s="132">
        <f>'SO C D.1.2 - INV Pol'!G19</f>
        <v>0</v>
      </c>
      <c r="J52" s="137" t="str">
        <f>IF(I59=0,"",I52/I59*100)</f>
        <v/>
      </c>
    </row>
    <row r="53" spans="1:10" ht="36.75" customHeight="1" x14ac:dyDescent="0.2">
      <c r="A53" s="126"/>
      <c r="B53" s="131" t="s">
        <v>70</v>
      </c>
      <c r="C53" s="242" t="s">
        <v>71</v>
      </c>
      <c r="D53" s="243"/>
      <c r="E53" s="243"/>
      <c r="F53" s="139" t="s">
        <v>26</v>
      </c>
      <c r="G53" s="132"/>
      <c r="H53" s="132"/>
      <c r="I53" s="132">
        <f>'SO C D.1.2 - INV Pol'!G22</f>
        <v>0</v>
      </c>
      <c r="J53" s="137" t="str">
        <f>IF(I59=0,"",I53/I59*100)</f>
        <v/>
      </c>
    </row>
    <row r="54" spans="1:10" ht="36.75" customHeight="1" x14ac:dyDescent="0.2">
      <c r="A54" s="126"/>
      <c r="B54" s="131" t="s">
        <v>72</v>
      </c>
      <c r="C54" s="242" t="s">
        <v>73</v>
      </c>
      <c r="D54" s="243"/>
      <c r="E54" s="243"/>
      <c r="F54" s="139" t="s">
        <v>26</v>
      </c>
      <c r="G54" s="132"/>
      <c r="H54" s="132"/>
      <c r="I54" s="132">
        <f>'SO C D.1.2 - INV Pol'!G32</f>
        <v>0</v>
      </c>
      <c r="J54" s="137" t="str">
        <f>IF(I59=0,"",I54/I59*100)</f>
        <v/>
      </c>
    </row>
    <row r="55" spans="1:10" ht="36.75" customHeight="1" x14ac:dyDescent="0.2">
      <c r="A55" s="126"/>
      <c r="B55" s="131" t="s">
        <v>74</v>
      </c>
      <c r="C55" s="242" t="s">
        <v>75</v>
      </c>
      <c r="D55" s="243"/>
      <c r="E55" s="243"/>
      <c r="F55" s="139" t="s">
        <v>27</v>
      </c>
      <c r="G55" s="132"/>
      <c r="H55" s="132"/>
      <c r="I55" s="132">
        <f>'SO C D.1.2 - INV Pol'!G34</f>
        <v>0</v>
      </c>
      <c r="J55" s="137" t="str">
        <f>IF(I59=0,"",I55/I59*100)</f>
        <v/>
      </c>
    </row>
    <row r="56" spans="1:10" ht="36.75" customHeight="1" x14ac:dyDescent="0.2">
      <c r="A56" s="126"/>
      <c r="B56" s="131" t="s">
        <v>76</v>
      </c>
      <c r="C56" s="242" t="s">
        <v>77</v>
      </c>
      <c r="D56" s="243"/>
      <c r="E56" s="243"/>
      <c r="F56" s="139" t="s">
        <v>27</v>
      </c>
      <c r="G56" s="132"/>
      <c r="H56" s="132"/>
      <c r="I56" s="132">
        <f>'SO C D.1.2 - INV Pol'!G133</f>
        <v>0</v>
      </c>
      <c r="J56" s="137" t="str">
        <f>IF(I59=0,"",I56/I59*100)</f>
        <v/>
      </c>
    </row>
    <row r="57" spans="1:10" ht="36.75" customHeight="1" x14ac:dyDescent="0.2">
      <c r="A57" s="126"/>
      <c r="B57" s="131" t="s">
        <v>78</v>
      </c>
      <c r="C57" s="242" t="s">
        <v>79</v>
      </c>
      <c r="D57" s="243"/>
      <c r="E57" s="243"/>
      <c r="F57" s="139" t="s">
        <v>27</v>
      </c>
      <c r="G57" s="132"/>
      <c r="H57" s="132"/>
      <c r="I57" s="132">
        <f>'SO C D.1.2 - INV Pol'!G136</f>
        <v>0</v>
      </c>
      <c r="J57" s="137" t="str">
        <f>IF(I59=0,"",I57/I59*100)</f>
        <v/>
      </c>
    </row>
    <row r="58" spans="1:10" ht="36.75" customHeight="1" x14ac:dyDescent="0.2">
      <c r="A58" s="126"/>
      <c r="B58" s="131" t="s">
        <v>80</v>
      </c>
      <c r="C58" s="242" t="s">
        <v>29</v>
      </c>
      <c r="D58" s="243"/>
      <c r="E58" s="243"/>
      <c r="F58" s="139" t="s">
        <v>80</v>
      </c>
      <c r="G58" s="132"/>
      <c r="H58" s="132"/>
      <c r="I58" s="132">
        <f>'SO C D.1.2 - INV Pol'!G160</f>
        <v>0</v>
      </c>
      <c r="J58" s="137" t="str">
        <f>IF(I59=0,"",I58/I59*100)</f>
        <v/>
      </c>
    </row>
    <row r="59" spans="1:10" ht="25.5" customHeight="1" x14ac:dyDescent="0.2">
      <c r="A59" s="127"/>
      <c r="B59" s="133" t="s">
        <v>1</v>
      </c>
      <c r="C59" s="134"/>
      <c r="D59" s="135"/>
      <c r="E59" s="135"/>
      <c r="F59" s="140"/>
      <c r="G59" s="136"/>
      <c r="H59" s="136"/>
      <c r="I59" s="136">
        <f>SUM(I49:I58)</f>
        <v>0</v>
      </c>
      <c r="J59" s="138">
        <f>SUM(J49:J58)</f>
        <v>0</v>
      </c>
    </row>
    <row r="60" spans="1:10" x14ac:dyDescent="0.2">
      <c r="F60" s="89"/>
      <c r="G60" s="89"/>
      <c r="H60" s="89"/>
      <c r="I60" s="89"/>
      <c r="J60" s="90"/>
    </row>
    <row r="61" spans="1:10" x14ac:dyDescent="0.2">
      <c r="F61" s="89"/>
      <c r="G61" s="89"/>
      <c r="H61" s="89"/>
      <c r="I61" s="89"/>
      <c r="J61" s="90"/>
    </row>
    <row r="62" spans="1:10" x14ac:dyDescent="0.2">
      <c r="F62" s="89"/>
      <c r="G62" s="89"/>
      <c r="H62" s="89"/>
      <c r="I62" s="89"/>
      <c r="J62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F5000"/>
  <sheetViews>
    <sheetView workbookViewId="0">
      <pane ySplit="7" topLeftCell="A155" activePane="bottomLeft" state="frozen"/>
      <selection pane="bottomLeft" activeCell="AB159" sqref="AB159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11.7109375" hidden="1" customWidth="1"/>
    <col min="19" max="22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60" t="s">
        <v>7</v>
      </c>
      <c r="B1" s="260"/>
      <c r="C1" s="260"/>
      <c r="D1" s="260"/>
      <c r="E1" s="260"/>
      <c r="F1" s="260"/>
      <c r="G1" s="260"/>
      <c r="AE1" t="s">
        <v>82</v>
      </c>
    </row>
    <row r="2" spans="1:58" ht="24.95" customHeight="1" x14ac:dyDescent="0.2">
      <c r="A2" s="142" t="s">
        <v>8</v>
      </c>
      <c r="B2" s="49" t="s">
        <v>49</v>
      </c>
      <c r="C2" s="261" t="s">
        <v>50</v>
      </c>
      <c r="D2" s="262"/>
      <c r="E2" s="262"/>
      <c r="F2" s="262"/>
      <c r="G2" s="263"/>
      <c r="AE2" t="s">
        <v>83</v>
      </c>
    </row>
    <row r="3" spans="1:58" ht="24.95" customHeight="1" x14ac:dyDescent="0.2">
      <c r="A3" s="142" t="s">
        <v>9</v>
      </c>
      <c r="B3" s="49" t="s">
        <v>45</v>
      </c>
      <c r="C3" s="261" t="s">
        <v>46</v>
      </c>
      <c r="D3" s="262"/>
      <c r="E3" s="262"/>
      <c r="F3" s="262"/>
      <c r="G3" s="263"/>
      <c r="AA3" s="124" t="s">
        <v>83</v>
      </c>
      <c r="AE3" t="s">
        <v>84</v>
      </c>
    </row>
    <row r="4" spans="1:58" ht="24.95" customHeight="1" x14ac:dyDescent="0.2">
      <c r="A4" s="143" t="s">
        <v>10</v>
      </c>
      <c r="B4" s="144" t="s">
        <v>43</v>
      </c>
      <c r="C4" s="264" t="s">
        <v>44</v>
      </c>
      <c r="D4" s="265"/>
      <c r="E4" s="265"/>
      <c r="F4" s="265"/>
      <c r="G4" s="266"/>
      <c r="AE4" t="s">
        <v>85</v>
      </c>
    </row>
    <row r="5" spans="1:58" x14ac:dyDescent="0.2">
      <c r="D5" s="10"/>
    </row>
    <row r="6" spans="1:58" ht="38.25" x14ac:dyDescent="0.2">
      <c r="A6" s="146" t="s">
        <v>86</v>
      </c>
      <c r="B6" s="148" t="s">
        <v>87</v>
      </c>
      <c r="C6" s="148" t="s">
        <v>88</v>
      </c>
      <c r="D6" s="147" t="s">
        <v>89</v>
      </c>
      <c r="E6" s="146" t="s">
        <v>90</v>
      </c>
      <c r="F6" s="145" t="s">
        <v>91</v>
      </c>
      <c r="G6" s="146" t="s">
        <v>31</v>
      </c>
      <c r="H6" s="149" t="s">
        <v>32</v>
      </c>
      <c r="I6" s="149" t="s">
        <v>92</v>
      </c>
      <c r="J6" s="149" t="s">
        <v>33</v>
      </c>
      <c r="K6" s="149" t="s">
        <v>93</v>
      </c>
      <c r="L6" s="149" t="s">
        <v>94</v>
      </c>
      <c r="M6" s="149" t="s">
        <v>95</v>
      </c>
      <c r="N6" s="149" t="s">
        <v>96</v>
      </c>
      <c r="O6" s="149" t="s">
        <v>97</v>
      </c>
      <c r="P6" s="149" t="s">
        <v>98</v>
      </c>
      <c r="Q6" s="149" t="s">
        <v>99</v>
      </c>
      <c r="R6" s="149" t="s">
        <v>100</v>
      </c>
      <c r="S6" s="149" t="s">
        <v>101</v>
      </c>
      <c r="T6" s="149" t="s">
        <v>102</v>
      </c>
      <c r="U6" s="149" t="s">
        <v>103</v>
      </c>
      <c r="V6" s="149" t="s">
        <v>104</v>
      </c>
    </row>
    <row r="7" spans="1:58" ht="9.75" customHeight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</row>
    <row r="8" spans="1:58" x14ac:dyDescent="0.2">
      <c r="A8" s="165" t="s">
        <v>105</v>
      </c>
      <c r="B8" s="166" t="s">
        <v>62</v>
      </c>
      <c r="C8" s="183" t="s">
        <v>63</v>
      </c>
      <c r="D8" s="167"/>
      <c r="E8" s="168"/>
      <c r="F8" s="169"/>
      <c r="G8" s="169">
        <f>SUMIF(AE9:AE10,"&lt;&gt;NOR",G9:G10)</f>
        <v>0</v>
      </c>
      <c r="H8" s="169"/>
      <c r="I8" s="169">
        <f>SUM(I9:I10)</f>
        <v>0</v>
      </c>
      <c r="J8" s="169"/>
      <c r="K8" s="169">
        <f>SUM(K9:K10)</f>
        <v>5803.06</v>
      </c>
      <c r="L8" s="169"/>
      <c r="M8" s="169">
        <f>SUM(M9:M10)</f>
        <v>0</v>
      </c>
      <c r="N8" s="169"/>
      <c r="O8" s="169">
        <f>SUM(O9:O10)</f>
        <v>2.31</v>
      </c>
      <c r="P8" s="169"/>
      <c r="Q8" s="169">
        <f>SUM(Q9:Q10)</f>
        <v>0</v>
      </c>
      <c r="R8" s="169"/>
      <c r="S8" s="164"/>
      <c r="T8" s="164">
        <f>SUM(T9:T10)</f>
        <v>0</v>
      </c>
      <c r="U8" s="164"/>
      <c r="V8" s="164"/>
      <c r="AE8" t="s">
        <v>106</v>
      </c>
    </row>
    <row r="9" spans="1:58" ht="22.5" outlineLevel="1" x14ac:dyDescent="0.2">
      <c r="A9" s="170">
        <v>1</v>
      </c>
      <c r="B9" s="171" t="s">
        <v>107</v>
      </c>
      <c r="C9" s="184" t="s">
        <v>108</v>
      </c>
      <c r="D9" s="172" t="s">
        <v>109</v>
      </c>
      <c r="E9" s="173">
        <v>1.24797</v>
      </c>
      <c r="F9" s="174"/>
      <c r="G9" s="175">
        <f>ROUND(E9*F9,2)</f>
        <v>0</v>
      </c>
      <c r="H9" s="174">
        <v>0</v>
      </c>
      <c r="I9" s="175">
        <f>ROUND(E9*H9,2)</f>
        <v>0</v>
      </c>
      <c r="J9" s="174">
        <v>4650</v>
      </c>
      <c r="K9" s="175">
        <f>ROUND(E9*J9,2)</f>
        <v>5803.06</v>
      </c>
      <c r="L9" s="175">
        <v>21</v>
      </c>
      <c r="M9" s="175">
        <f>G9*(1+L9/100)</f>
        <v>0</v>
      </c>
      <c r="N9" s="175">
        <v>1.85</v>
      </c>
      <c r="O9" s="175">
        <f>ROUND(E9*N9,2)</f>
        <v>2.31</v>
      </c>
      <c r="P9" s="175">
        <v>0</v>
      </c>
      <c r="Q9" s="175">
        <f>ROUND(E9*P9,2)</f>
        <v>0</v>
      </c>
      <c r="R9" s="175"/>
      <c r="S9" s="159">
        <v>0</v>
      </c>
      <c r="T9" s="159">
        <f>ROUND(E9*S9,2)</f>
        <v>0</v>
      </c>
      <c r="U9" s="159"/>
      <c r="V9" s="159" t="s">
        <v>110</v>
      </c>
      <c r="W9" s="150"/>
      <c r="X9" s="150"/>
      <c r="Y9" s="150"/>
      <c r="Z9" s="150"/>
      <c r="AA9" s="150"/>
      <c r="AB9" s="150"/>
      <c r="AC9" s="150"/>
      <c r="AD9" s="150"/>
      <c r="AE9" s="150" t="s">
        <v>111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outlineLevel="1" x14ac:dyDescent="0.2">
      <c r="A10" s="157"/>
      <c r="B10" s="158"/>
      <c r="C10" s="185" t="s">
        <v>112</v>
      </c>
      <c r="D10" s="160"/>
      <c r="E10" s="161">
        <v>1.24797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0"/>
      <c r="X10" s="150"/>
      <c r="Y10" s="150"/>
      <c r="Z10" s="150"/>
      <c r="AA10" s="150"/>
      <c r="AB10" s="150"/>
      <c r="AC10" s="150"/>
      <c r="AD10" s="150"/>
      <c r="AE10" s="150" t="s">
        <v>113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x14ac:dyDescent="0.2">
      <c r="A11" s="165" t="s">
        <v>105</v>
      </c>
      <c r="B11" s="166" t="s">
        <v>64</v>
      </c>
      <c r="C11" s="183" t="s">
        <v>65</v>
      </c>
      <c r="D11" s="167"/>
      <c r="E11" s="168"/>
      <c r="F11" s="169"/>
      <c r="G11" s="169">
        <f>SUMIF(AE12:AE13,"&lt;&gt;NOR",G12:G13)</f>
        <v>0</v>
      </c>
      <c r="H11" s="169"/>
      <c r="I11" s="169">
        <f>SUM(I12:I13)</f>
        <v>2315.84</v>
      </c>
      <c r="J11" s="169"/>
      <c r="K11" s="169">
        <f>SUM(K12:K13)</f>
        <v>4193.18</v>
      </c>
      <c r="L11" s="169"/>
      <c r="M11" s="169">
        <f>SUM(M12:M13)</f>
        <v>0</v>
      </c>
      <c r="N11" s="169"/>
      <c r="O11" s="169">
        <f>SUM(O12:O13)</f>
        <v>0.08</v>
      </c>
      <c r="P11" s="169"/>
      <c r="Q11" s="169">
        <f>SUM(Q12:Q13)</f>
        <v>0</v>
      </c>
      <c r="R11" s="169"/>
      <c r="S11" s="164"/>
      <c r="T11" s="164">
        <f>SUM(T12:T13)</f>
        <v>10.47</v>
      </c>
      <c r="U11" s="164"/>
      <c r="V11" s="164"/>
      <c r="AE11" t="s">
        <v>106</v>
      </c>
    </row>
    <row r="12" spans="1:58" outlineLevel="1" x14ac:dyDescent="0.2">
      <c r="A12" s="170">
        <v>2</v>
      </c>
      <c r="B12" s="171" t="s">
        <v>114</v>
      </c>
      <c r="C12" s="184" t="s">
        <v>115</v>
      </c>
      <c r="D12" s="172" t="s">
        <v>116</v>
      </c>
      <c r="E12" s="173">
        <v>48.94</v>
      </c>
      <c r="F12" s="174"/>
      <c r="G12" s="175">
        <f>ROUND(E12*F12,2)</f>
        <v>0</v>
      </c>
      <c r="H12" s="174">
        <v>47.32</v>
      </c>
      <c r="I12" s="175">
        <f>ROUND(E12*H12,2)</f>
        <v>2315.84</v>
      </c>
      <c r="J12" s="174">
        <v>85.68</v>
      </c>
      <c r="K12" s="175">
        <f>ROUND(E12*J12,2)</f>
        <v>4193.18</v>
      </c>
      <c r="L12" s="175">
        <v>21</v>
      </c>
      <c r="M12" s="175">
        <f>G12*(1+L12/100)</f>
        <v>0</v>
      </c>
      <c r="N12" s="175">
        <v>1.58E-3</v>
      </c>
      <c r="O12" s="175">
        <f>ROUND(E12*N12,2)</f>
        <v>0.08</v>
      </c>
      <c r="P12" s="175">
        <v>0</v>
      </c>
      <c r="Q12" s="175">
        <f>ROUND(E12*P12,2)</f>
        <v>0</v>
      </c>
      <c r="R12" s="175"/>
      <c r="S12" s="159">
        <v>0.214</v>
      </c>
      <c r="T12" s="159">
        <f>ROUND(E12*S12,2)</f>
        <v>10.47</v>
      </c>
      <c r="U12" s="159"/>
      <c r="V12" s="159" t="s">
        <v>110</v>
      </c>
      <c r="W12" s="150"/>
      <c r="X12" s="150"/>
      <c r="Y12" s="150"/>
      <c r="Z12" s="150"/>
      <c r="AA12" s="150"/>
      <c r="AB12" s="150"/>
      <c r="AC12" s="150"/>
      <c r="AD12" s="150"/>
      <c r="AE12" s="150" t="s">
        <v>111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7"/>
      <c r="B13" s="158"/>
      <c r="C13" s="185" t="s">
        <v>117</v>
      </c>
      <c r="D13" s="160"/>
      <c r="E13" s="161">
        <v>48.94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0"/>
      <c r="X13" s="150"/>
      <c r="Y13" s="150"/>
      <c r="Z13" s="150"/>
      <c r="AA13" s="150"/>
      <c r="AB13" s="150"/>
      <c r="AC13" s="150"/>
      <c r="AD13" s="150"/>
      <c r="AE13" s="150" t="s">
        <v>113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ht="25.5" x14ac:dyDescent="0.2">
      <c r="A14" s="165" t="s">
        <v>105</v>
      </c>
      <c r="B14" s="166" t="s">
        <v>66</v>
      </c>
      <c r="C14" s="183" t="s">
        <v>67</v>
      </c>
      <c r="D14" s="167"/>
      <c r="E14" s="168"/>
      <c r="F14" s="169"/>
      <c r="G14" s="169">
        <f>SUMIF(AE15:AE18,"&lt;&gt;NOR",G15:G18)</f>
        <v>0</v>
      </c>
      <c r="H14" s="169"/>
      <c r="I14" s="169">
        <f>SUM(I15:I18)</f>
        <v>76.349999999999994</v>
      </c>
      <c r="J14" s="169"/>
      <c r="K14" s="169">
        <f>SUM(K15:K18)</f>
        <v>176951.87</v>
      </c>
      <c r="L14" s="169"/>
      <c r="M14" s="169">
        <f>SUM(M15:M18)</f>
        <v>0</v>
      </c>
      <c r="N14" s="169"/>
      <c r="O14" s="169">
        <f>SUM(O15:O18)</f>
        <v>0</v>
      </c>
      <c r="P14" s="169"/>
      <c r="Q14" s="169">
        <f>SUM(Q15:Q18)</f>
        <v>0</v>
      </c>
      <c r="R14" s="169"/>
      <c r="S14" s="164"/>
      <c r="T14" s="164">
        <f>SUM(T15:T18)</f>
        <v>514.38</v>
      </c>
      <c r="U14" s="164"/>
      <c r="V14" s="164"/>
      <c r="AE14" t="s">
        <v>106</v>
      </c>
    </row>
    <row r="15" spans="1:58" outlineLevel="1" x14ac:dyDescent="0.2">
      <c r="A15" s="170">
        <v>3</v>
      </c>
      <c r="B15" s="171" t="s">
        <v>118</v>
      </c>
      <c r="C15" s="184" t="s">
        <v>119</v>
      </c>
      <c r="D15" s="172" t="s">
        <v>116</v>
      </c>
      <c r="E15" s="173">
        <v>954.33</v>
      </c>
      <c r="F15" s="174"/>
      <c r="G15" s="175">
        <f>ROUND(E15*F15,2)</f>
        <v>0</v>
      </c>
      <c r="H15" s="174">
        <v>0.08</v>
      </c>
      <c r="I15" s="175">
        <f>ROUND(E15*H15,2)</f>
        <v>76.349999999999994</v>
      </c>
      <c r="J15" s="174">
        <v>51.42</v>
      </c>
      <c r="K15" s="175">
        <f>ROUND(E15*J15,2)</f>
        <v>49071.65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59">
        <v>0.13900000000000001</v>
      </c>
      <c r="T15" s="159">
        <f>ROUND(E15*S15,2)</f>
        <v>132.65</v>
      </c>
      <c r="U15" s="159"/>
      <c r="V15" s="159" t="s">
        <v>110</v>
      </c>
      <c r="W15" s="150"/>
      <c r="X15" s="150"/>
      <c r="Y15" s="150"/>
      <c r="Z15" s="150"/>
      <c r="AA15" s="150"/>
      <c r="AB15" s="150"/>
      <c r="AC15" s="150"/>
      <c r="AD15" s="150"/>
      <c r="AE15" s="150" t="s">
        <v>111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outlineLevel="1" x14ac:dyDescent="0.2">
      <c r="A16" s="157"/>
      <c r="B16" s="158"/>
      <c r="C16" s="185" t="s">
        <v>120</v>
      </c>
      <c r="D16" s="160"/>
      <c r="E16" s="161">
        <v>954.33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0"/>
      <c r="X16" s="150"/>
      <c r="Y16" s="150"/>
      <c r="Z16" s="150"/>
      <c r="AA16" s="150"/>
      <c r="AB16" s="150"/>
      <c r="AC16" s="150"/>
      <c r="AD16" s="150"/>
      <c r="AE16" s="150" t="s">
        <v>113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outlineLevel="1" x14ac:dyDescent="0.2">
      <c r="A17" s="170">
        <v>4</v>
      </c>
      <c r="B17" s="171" t="s">
        <v>121</v>
      </c>
      <c r="C17" s="184" t="s">
        <v>122</v>
      </c>
      <c r="D17" s="172" t="s">
        <v>116</v>
      </c>
      <c r="E17" s="173">
        <v>1908.66</v>
      </c>
      <c r="F17" s="174"/>
      <c r="G17" s="175">
        <f>ROUND(E17*F17,2)</f>
        <v>0</v>
      </c>
      <c r="H17" s="174">
        <v>0</v>
      </c>
      <c r="I17" s="175">
        <f>ROUND(E17*H17,2)</f>
        <v>0</v>
      </c>
      <c r="J17" s="174">
        <v>67</v>
      </c>
      <c r="K17" s="175">
        <f>ROUND(E17*J17,2)</f>
        <v>127880.22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/>
      <c r="S17" s="159">
        <v>0.2</v>
      </c>
      <c r="T17" s="159">
        <f>ROUND(E17*S17,2)</f>
        <v>381.73</v>
      </c>
      <c r="U17" s="159"/>
      <c r="V17" s="159" t="s">
        <v>110</v>
      </c>
      <c r="W17" s="150"/>
      <c r="X17" s="150"/>
      <c r="Y17" s="150"/>
      <c r="Z17" s="150"/>
      <c r="AA17" s="150"/>
      <c r="AB17" s="150"/>
      <c r="AC17" s="150"/>
      <c r="AD17" s="150"/>
      <c r="AE17" s="150" t="s">
        <v>111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5" t="s">
        <v>123</v>
      </c>
      <c r="D18" s="160"/>
      <c r="E18" s="161">
        <v>1908.66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0"/>
      <c r="X18" s="150"/>
      <c r="Y18" s="150"/>
      <c r="Z18" s="150"/>
      <c r="AA18" s="150"/>
      <c r="AB18" s="150"/>
      <c r="AC18" s="150"/>
      <c r="AD18" s="150"/>
      <c r="AE18" s="150" t="s">
        <v>113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x14ac:dyDescent="0.2">
      <c r="A19" s="165" t="s">
        <v>105</v>
      </c>
      <c r="B19" s="166" t="s">
        <v>68</v>
      </c>
      <c r="C19" s="183" t="s">
        <v>69</v>
      </c>
      <c r="D19" s="167"/>
      <c r="E19" s="168"/>
      <c r="F19" s="169"/>
      <c r="G19" s="169">
        <f>SUMIF(AE20:AE21,"&lt;&gt;NOR",G20:G21)</f>
        <v>0</v>
      </c>
      <c r="H19" s="169"/>
      <c r="I19" s="169">
        <f>SUM(I20:I21)</f>
        <v>0</v>
      </c>
      <c r="J19" s="169"/>
      <c r="K19" s="169">
        <f>SUM(K20:K21)</f>
        <v>7296.95</v>
      </c>
      <c r="L19" s="169"/>
      <c r="M19" s="169">
        <f>SUM(M20:M21)</f>
        <v>0</v>
      </c>
      <c r="N19" s="169"/>
      <c r="O19" s="169">
        <f>SUM(O20:O21)</f>
        <v>0</v>
      </c>
      <c r="P19" s="169"/>
      <c r="Q19" s="169">
        <f>SUM(Q20:Q21)</f>
        <v>2.64</v>
      </c>
      <c r="R19" s="169"/>
      <c r="S19" s="164"/>
      <c r="T19" s="164">
        <f>SUM(T20:T21)</f>
        <v>12.31</v>
      </c>
      <c r="U19" s="164"/>
      <c r="V19" s="164"/>
      <c r="AE19" t="s">
        <v>106</v>
      </c>
    </row>
    <row r="20" spans="1:58" outlineLevel="1" x14ac:dyDescent="0.2">
      <c r="A20" s="170">
        <v>5</v>
      </c>
      <c r="B20" s="171" t="s">
        <v>124</v>
      </c>
      <c r="C20" s="184" t="s">
        <v>125</v>
      </c>
      <c r="D20" s="172" t="s">
        <v>126</v>
      </c>
      <c r="E20" s="173">
        <v>1.4681999999999999</v>
      </c>
      <c r="F20" s="174"/>
      <c r="G20" s="175">
        <f>ROUND(E20*F20,2)</f>
        <v>0</v>
      </c>
      <c r="H20" s="174">
        <v>0</v>
      </c>
      <c r="I20" s="175">
        <f>ROUND(E20*H20,2)</f>
        <v>0</v>
      </c>
      <c r="J20" s="174">
        <v>4970</v>
      </c>
      <c r="K20" s="175">
        <f>ROUND(E20*J20,2)</f>
        <v>7296.95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1.8</v>
      </c>
      <c r="Q20" s="175">
        <f>ROUND(E20*P20,2)</f>
        <v>2.64</v>
      </c>
      <c r="R20" s="175"/>
      <c r="S20" s="159">
        <v>8.3849999999999998</v>
      </c>
      <c r="T20" s="159">
        <f>ROUND(E20*S20,2)</f>
        <v>12.31</v>
      </c>
      <c r="U20" s="159"/>
      <c r="V20" s="159" t="s">
        <v>110</v>
      </c>
      <c r="W20" s="150"/>
      <c r="X20" s="150"/>
      <c r="Y20" s="150"/>
      <c r="Z20" s="150"/>
      <c r="AA20" s="150"/>
      <c r="AB20" s="150"/>
      <c r="AC20" s="150"/>
      <c r="AD20" s="150"/>
      <c r="AE20" s="150" t="s">
        <v>111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7"/>
      <c r="B21" s="158"/>
      <c r="C21" s="185" t="s">
        <v>127</v>
      </c>
      <c r="D21" s="160"/>
      <c r="E21" s="161">
        <v>1.4681999999999999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0"/>
      <c r="X21" s="150"/>
      <c r="Y21" s="150"/>
      <c r="Z21" s="150"/>
      <c r="AA21" s="150"/>
      <c r="AB21" s="150"/>
      <c r="AC21" s="150"/>
      <c r="AD21" s="150"/>
      <c r="AE21" s="150" t="s">
        <v>113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x14ac:dyDescent="0.2">
      <c r="A22" s="165" t="s">
        <v>105</v>
      </c>
      <c r="B22" s="166" t="s">
        <v>70</v>
      </c>
      <c r="C22" s="183" t="s">
        <v>71</v>
      </c>
      <c r="D22" s="167"/>
      <c r="E22" s="168"/>
      <c r="F22" s="169"/>
      <c r="G22" s="169">
        <f>SUMIF(AE23:AE31,"&lt;&gt;NOR",G23:G31)</f>
        <v>0</v>
      </c>
      <c r="H22" s="169"/>
      <c r="I22" s="169">
        <f>SUM(I23:I31)</f>
        <v>0</v>
      </c>
      <c r="J22" s="169"/>
      <c r="K22" s="169">
        <f>SUM(K23:K31)</f>
        <v>21787.89</v>
      </c>
      <c r="L22" s="169"/>
      <c r="M22" s="169">
        <f>SUM(M23:M31)</f>
        <v>0</v>
      </c>
      <c r="N22" s="169"/>
      <c r="O22" s="169">
        <f>SUM(O23:O31)</f>
        <v>0</v>
      </c>
      <c r="P22" s="169"/>
      <c r="Q22" s="169">
        <f>SUM(Q23:Q31)</f>
        <v>3.12</v>
      </c>
      <c r="R22" s="169"/>
      <c r="S22" s="164"/>
      <c r="T22" s="164">
        <f>SUM(T23:T31)</f>
        <v>23.58</v>
      </c>
      <c r="U22" s="164"/>
      <c r="V22" s="164"/>
      <c r="AE22" t="s">
        <v>106</v>
      </c>
    </row>
    <row r="23" spans="1:58" outlineLevel="1" x14ac:dyDescent="0.2">
      <c r="A23" s="170">
        <v>6</v>
      </c>
      <c r="B23" s="171" t="s">
        <v>128</v>
      </c>
      <c r="C23" s="184" t="s">
        <v>129</v>
      </c>
      <c r="D23" s="172" t="s">
        <v>109</v>
      </c>
      <c r="E23" s="173">
        <v>1.24797</v>
      </c>
      <c r="F23" s="174"/>
      <c r="G23" s="175">
        <f>ROUND(E23*F23,2)</f>
        <v>0</v>
      </c>
      <c r="H23" s="174">
        <v>0</v>
      </c>
      <c r="I23" s="175">
        <f>ROUND(E23*H23,2)</f>
        <v>0</v>
      </c>
      <c r="J23" s="174">
        <v>8125</v>
      </c>
      <c r="K23" s="175">
        <f>ROUND(E23*J23,2)</f>
        <v>10139.76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2.5</v>
      </c>
      <c r="Q23" s="175">
        <f>ROUND(E23*P23,2)</f>
        <v>3.12</v>
      </c>
      <c r="R23" s="175"/>
      <c r="S23" s="159">
        <v>0</v>
      </c>
      <c r="T23" s="159">
        <f>ROUND(E23*S23,2)</f>
        <v>0</v>
      </c>
      <c r="U23" s="159"/>
      <c r="V23" s="159" t="s">
        <v>110</v>
      </c>
      <c r="W23" s="150"/>
      <c r="X23" s="150"/>
      <c r="Y23" s="150"/>
      <c r="Z23" s="150"/>
      <c r="AA23" s="150"/>
      <c r="AB23" s="150"/>
      <c r="AC23" s="150"/>
      <c r="AD23" s="150"/>
      <c r="AE23" s="150" t="s">
        <v>111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5" t="s">
        <v>112</v>
      </c>
      <c r="D24" s="160"/>
      <c r="E24" s="161">
        <v>1.24797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0"/>
      <c r="X24" s="150"/>
      <c r="Y24" s="150"/>
      <c r="Z24" s="150"/>
      <c r="AA24" s="150"/>
      <c r="AB24" s="150"/>
      <c r="AC24" s="150"/>
      <c r="AD24" s="150"/>
      <c r="AE24" s="150" t="s">
        <v>113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76">
        <v>7</v>
      </c>
      <c r="B25" s="177" t="s">
        <v>130</v>
      </c>
      <c r="C25" s="186" t="s">
        <v>131</v>
      </c>
      <c r="D25" s="178" t="s">
        <v>132</v>
      </c>
      <c r="E25" s="179">
        <v>5.7626900000000001</v>
      </c>
      <c r="F25" s="180"/>
      <c r="G25" s="181">
        <f t="shared" ref="G25:G31" si="0">ROUND(E25*F25,2)</f>
        <v>0</v>
      </c>
      <c r="H25" s="180">
        <v>0</v>
      </c>
      <c r="I25" s="181">
        <f t="shared" ref="I25:I31" si="1">ROUND(E25*H25,2)</f>
        <v>0</v>
      </c>
      <c r="J25" s="180">
        <v>338.5</v>
      </c>
      <c r="K25" s="181">
        <f t="shared" ref="K25:K31" si="2">ROUND(E25*J25,2)</f>
        <v>1950.67</v>
      </c>
      <c r="L25" s="181">
        <v>21</v>
      </c>
      <c r="M25" s="181">
        <f t="shared" ref="M25:M31" si="3">G25*(1+L25/100)</f>
        <v>0</v>
      </c>
      <c r="N25" s="181">
        <v>0</v>
      </c>
      <c r="O25" s="181">
        <f t="shared" ref="O25:O31" si="4">ROUND(E25*N25,2)</f>
        <v>0</v>
      </c>
      <c r="P25" s="181">
        <v>0</v>
      </c>
      <c r="Q25" s="181">
        <f t="shared" ref="Q25:Q31" si="5">ROUND(E25*P25,2)</f>
        <v>0</v>
      </c>
      <c r="R25" s="181"/>
      <c r="S25" s="159">
        <v>0.93300000000000005</v>
      </c>
      <c r="T25" s="159">
        <f t="shared" ref="T25:T31" si="6">ROUND(E25*S25,2)</f>
        <v>5.38</v>
      </c>
      <c r="U25" s="159"/>
      <c r="V25" s="159" t="s">
        <v>133</v>
      </c>
      <c r="W25" s="150"/>
      <c r="X25" s="150"/>
      <c r="Y25" s="150"/>
      <c r="Z25" s="150"/>
      <c r="AA25" s="150"/>
      <c r="AB25" s="150"/>
      <c r="AC25" s="150"/>
      <c r="AD25" s="150"/>
      <c r="AE25" s="150" t="s">
        <v>134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outlineLevel="1" x14ac:dyDescent="0.2">
      <c r="A26" s="176">
        <v>8</v>
      </c>
      <c r="B26" s="177" t="s">
        <v>135</v>
      </c>
      <c r="C26" s="186" t="s">
        <v>136</v>
      </c>
      <c r="D26" s="178" t="s">
        <v>132</v>
      </c>
      <c r="E26" s="179">
        <v>11.525370000000001</v>
      </c>
      <c r="F26" s="180"/>
      <c r="G26" s="181">
        <f t="shared" si="0"/>
        <v>0</v>
      </c>
      <c r="H26" s="180">
        <v>0</v>
      </c>
      <c r="I26" s="181">
        <f t="shared" si="1"/>
        <v>0</v>
      </c>
      <c r="J26" s="180">
        <v>211.5</v>
      </c>
      <c r="K26" s="181">
        <f t="shared" si="2"/>
        <v>2437.62</v>
      </c>
      <c r="L26" s="181">
        <v>21</v>
      </c>
      <c r="M26" s="181">
        <f t="shared" si="3"/>
        <v>0</v>
      </c>
      <c r="N26" s="181">
        <v>0</v>
      </c>
      <c r="O26" s="181">
        <f t="shared" si="4"/>
        <v>0</v>
      </c>
      <c r="P26" s="181">
        <v>0</v>
      </c>
      <c r="Q26" s="181">
        <f t="shared" si="5"/>
        <v>0</v>
      </c>
      <c r="R26" s="181"/>
      <c r="S26" s="159">
        <v>0.65300000000000002</v>
      </c>
      <c r="T26" s="159">
        <f t="shared" si="6"/>
        <v>7.53</v>
      </c>
      <c r="U26" s="159"/>
      <c r="V26" s="159" t="s">
        <v>133</v>
      </c>
      <c r="W26" s="150"/>
      <c r="X26" s="150"/>
      <c r="Y26" s="150"/>
      <c r="Z26" s="150"/>
      <c r="AA26" s="150"/>
      <c r="AB26" s="150"/>
      <c r="AC26" s="150"/>
      <c r="AD26" s="150"/>
      <c r="AE26" s="150" t="s">
        <v>134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outlineLevel="1" x14ac:dyDescent="0.2">
      <c r="A27" s="176">
        <v>9</v>
      </c>
      <c r="B27" s="177" t="s">
        <v>137</v>
      </c>
      <c r="C27" s="186" t="s">
        <v>138</v>
      </c>
      <c r="D27" s="178" t="s">
        <v>132</v>
      </c>
      <c r="E27" s="179">
        <v>5.7626900000000001</v>
      </c>
      <c r="F27" s="180"/>
      <c r="G27" s="181">
        <f t="shared" si="0"/>
        <v>0</v>
      </c>
      <c r="H27" s="180">
        <v>0</v>
      </c>
      <c r="I27" s="181">
        <f t="shared" si="1"/>
        <v>0</v>
      </c>
      <c r="J27" s="180">
        <v>220</v>
      </c>
      <c r="K27" s="181">
        <f t="shared" si="2"/>
        <v>1267.79</v>
      </c>
      <c r="L27" s="181">
        <v>21</v>
      </c>
      <c r="M27" s="181">
        <f t="shared" si="3"/>
        <v>0</v>
      </c>
      <c r="N27" s="181">
        <v>0</v>
      </c>
      <c r="O27" s="181">
        <f t="shared" si="4"/>
        <v>0</v>
      </c>
      <c r="P27" s="181">
        <v>0</v>
      </c>
      <c r="Q27" s="181">
        <f t="shared" si="5"/>
        <v>0</v>
      </c>
      <c r="R27" s="181"/>
      <c r="S27" s="159">
        <v>0.49</v>
      </c>
      <c r="T27" s="159">
        <f t="shared" si="6"/>
        <v>2.82</v>
      </c>
      <c r="U27" s="159"/>
      <c r="V27" s="159" t="s">
        <v>133</v>
      </c>
      <c r="W27" s="150"/>
      <c r="X27" s="150"/>
      <c r="Y27" s="150"/>
      <c r="Z27" s="150"/>
      <c r="AA27" s="150"/>
      <c r="AB27" s="150"/>
      <c r="AC27" s="150"/>
      <c r="AD27" s="150"/>
      <c r="AE27" s="150" t="s">
        <v>134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outlineLevel="1" x14ac:dyDescent="0.2">
      <c r="A28" s="176">
        <v>10</v>
      </c>
      <c r="B28" s="177" t="s">
        <v>139</v>
      </c>
      <c r="C28" s="186" t="s">
        <v>140</v>
      </c>
      <c r="D28" s="178" t="s">
        <v>132</v>
      </c>
      <c r="E28" s="179">
        <v>109.49102000000001</v>
      </c>
      <c r="F28" s="180"/>
      <c r="G28" s="181">
        <f t="shared" si="0"/>
        <v>0</v>
      </c>
      <c r="H28" s="180">
        <v>0</v>
      </c>
      <c r="I28" s="181">
        <f t="shared" si="1"/>
        <v>0</v>
      </c>
      <c r="J28" s="180">
        <v>15.7</v>
      </c>
      <c r="K28" s="181">
        <f t="shared" si="2"/>
        <v>1719.01</v>
      </c>
      <c r="L28" s="181">
        <v>21</v>
      </c>
      <c r="M28" s="181">
        <f t="shared" si="3"/>
        <v>0</v>
      </c>
      <c r="N28" s="181">
        <v>0</v>
      </c>
      <c r="O28" s="181">
        <f t="shared" si="4"/>
        <v>0</v>
      </c>
      <c r="P28" s="181">
        <v>0</v>
      </c>
      <c r="Q28" s="181">
        <f t="shared" si="5"/>
        <v>0</v>
      </c>
      <c r="R28" s="181"/>
      <c r="S28" s="159">
        <v>0</v>
      </c>
      <c r="T28" s="159">
        <f t="shared" si="6"/>
        <v>0</v>
      </c>
      <c r="U28" s="159"/>
      <c r="V28" s="159" t="s">
        <v>133</v>
      </c>
      <c r="W28" s="150"/>
      <c r="X28" s="150"/>
      <c r="Y28" s="150"/>
      <c r="Z28" s="150"/>
      <c r="AA28" s="150"/>
      <c r="AB28" s="150"/>
      <c r="AC28" s="150"/>
      <c r="AD28" s="150"/>
      <c r="AE28" s="150" t="s">
        <v>134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76">
        <v>11</v>
      </c>
      <c r="B29" s="177" t="s">
        <v>141</v>
      </c>
      <c r="C29" s="186" t="s">
        <v>142</v>
      </c>
      <c r="D29" s="178" t="s">
        <v>132</v>
      </c>
      <c r="E29" s="179">
        <v>5.7626900000000001</v>
      </c>
      <c r="F29" s="180"/>
      <c r="G29" s="181">
        <f t="shared" si="0"/>
        <v>0</v>
      </c>
      <c r="H29" s="180">
        <v>0</v>
      </c>
      <c r="I29" s="181">
        <f t="shared" si="1"/>
        <v>0</v>
      </c>
      <c r="J29" s="180">
        <v>305.5</v>
      </c>
      <c r="K29" s="181">
        <f t="shared" si="2"/>
        <v>1760.5</v>
      </c>
      <c r="L29" s="181">
        <v>21</v>
      </c>
      <c r="M29" s="181">
        <f t="shared" si="3"/>
        <v>0</v>
      </c>
      <c r="N29" s="181">
        <v>0</v>
      </c>
      <c r="O29" s="181">
        <f t="shared" si="4"/>
        <v>0</v>
      </c>
      <c r="P29" s="181">
        <v>0</v>
      </c>
      <c r="Q29" s="181">
        <f t="shared" si="5"/>
        <v>0</v>
      </c>
      <c r="R29" s="181"/>
      <c r="S29" s="159">
        <v>0.94199999999999995</v>
      </c>
      <c r="T29" s="159">
        <f t="shared" si="6"/>
        <v>5.43</v>
      </c>
      <c r="U29" s="159"/>
      <c r="V29" s="159" t="s">
        <v>133</v>
      </c>
      <c r="W29" s="150"/>
      <c r="X29" s="150"/>
      <c r="Y29" s="150"/>
      <c r="Z29" s="150"/>
      <c r="AA29" s="150"/>
      <c r="AB29" s="150"/>
      <c r="AC29" s="150"/>
      <c r="AD29" s="150"/>
      <c r="AE29" s="150" t="s">
        <v>134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76">
        <v>12</v>
      </c>
      <c r="B30" s="177" t="s">
        <v>143</v>
      </c>
      <c r="C30" s="186" t="s">
        <v>144</v>
      </c>
      <c r="D30" s="178" t="s">
        <v>132</v>
      </c>
      <c r="E30" s="179">
        <v>23.050740000000001</v>
      </c>
      <c r="F30" s="180"/>
      <c r="G30" s="181">
        <f t="shared" si="0"/>
        <v>0</v>
      </c>
      <c r="H30" s="180">
        <v>0</v>
      </c>
      <c r="I30" s="181">
        <f t="shared" si="1"/>
        <v>0</v>
      </c>
      <c r="J30" s="180">
        <v>34</v>
      </c>
      <c r="K30" s="181">
        <f t="shared" si="2"/>
        <v>783.73</v>
      </c>
      <c r="L30" s="181">
        <v>21</v>
      </c>
      <c r="M30" s="181">
        <f t="shared" si="3"/>
        <v>0</v>
      </c>
      <c r="N30" s="181">
        <v>0</v>
      </c>
      <c r="O30" s="181">
        <f t="shared" si="4"/>
        <v>0</v>
      </c>
      <c r="P30" s="181">
        <v>0</v>
      </c>
      <c r="Q30" s="181">
        <f t="shared" si="5"/>
        <v>0</v>
      </c>
      <c r="R30" s="181"/>
      <c r="S30" s="159">
        <v>0.105</v>
      </c>
      <c r="T30" s="159">
        <f t="shared" si="6"/>
        <v>2.42</v>
      </c>
      <c r="U30" s="159"/>
      <c r="V30" s="159" t="s">
        <v>133</v>
      </c>
      <c r="W30" s="150"/>
      <c r="X30" s="150"/>
      <c r="Y30" s="150"/>
      <c r="Z30" s="150"/>
      <c r="AA30" s="150"/>
      <c r="AB30" s="150"/>
      <c r="AC30" s="150"/>
      <c r="AD30" s="150"/>
      <c r="AE30" s="150" t="s">
        <v>134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76">
        <v>13</v>
      </c>
      <c r="B31" s="177" t="s">
        <v>145</v>
      </c>
      <c r="C31" s="186" t="s">
        <v>146</v>
      </c>
      <c r="D31" s="178" t="s">
        <v>132</v>
      </c>
      <c r="E31" s="179">
        <v>5.7626900000000001</v>
      </c>
      <c r="F31" s="180"/>
      <c r="G31" s="181">
        <f t="shared" si="0"/>
        <v>0</v>
      </c>
      <c r="H31" s="180">
        <v>0</v>
      </c>
      <c r="I31" s="181">
        <f t="shared" si="1"/>
        <v>0</v>
      </c>
      <c r="J31" s="180">
        <v>300</v>
      </c>
      <c r="K31" s="181">
        <f t="shared" si="2"/>
        <v>1728.81</v>
      </c>
      <c r="L31" s="181">
        <v>21</v>
      </c>
      <c r="M31" s="181">
        <f t="shared" si="3"/>
        <v>0</v>
      </c>
      <c r="N31" s="181">
        <v>0</v>
      </c>
      <c r="O31" s="181">
        <f t="shared" si="4"/>
        <v>0</v>
      </c>
      <c r="P31" s="181">
        <v>0</v>
      </c>
      <c r="Q31" s="181">
        <f t="shared" si="5"/>
        <v>0</v>
      </c>
      <c r="R31" s="181"/>
      <c r="S31" s="159">
        <v>0</v>
      </c>
      <c r="T31" s="159">
        <f t="shared" si="6"/>
        <v>0</v>
      </c>
      <c r="U31" s="159"/>
      <c r="V31" s="159" t="s">
        <v>133</v>
      </c>
      <c r="W31" s="150"/>
      <c r="X31" s="150"/>
      <c r="Y31" s="150"/>
      <c r="Z31" s="150"/>
      <c r="AA31" s="150"/>
      <c r="AB31" s="150"/>
      <c r="AC31" s="150"/>
      <c r="AD31" s="150"/>
      <c r="AE31" s="150" t="s">
        <v>134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x14ac:dyDescent="0.2">
      <c r="A32" s="165" t="s">
        <v>105</v>
      </c>
      <c r="B32" s="166" t="s">
        <v>72</v>
      </c>
      <c r="C32" s="183" t="s">
        <v>73</v>
      </c>
      <c r="D32" s="167"/>
      <c r="E32" s="168"/>
      <c r="F32" s="169"/>
      <c r="G32" s="169">
        <f>SUMIF(AE33:AE33,"&lt;&gt;NOR",G33:G33)</f>
        <v>0</v>
      </c>
      <c r="H32" s="169"/>
      <c r="I32" s="169">
        <f>SUM(I33:I33)</f>
        <v>0</v>
      </c>
      <c r="J32" s="169"/>
      <c r="K32" s="169">
        <f>SUM(K33:K33)</f>
        <v>2634.22</v>
      </c>
      <c r="L32" s="169"/>
      <c r="M32" s="169">
        <f>SUM(M33:M33)</f>
        <v>0</v>
      </c>
      <c r="N32" s="169"/>
      <c r="O32" s="169">
        <f>SUM(O33:O33)</f>
        <v>0</v>
      </c>
      <c r="P32" s="169"/>
      <c r="Q32" s="169">
        <f>SUM(Q33:Q33)</f>
        <v>0</v>
      </c>
      <c r="R32" s="169"/>
      <c r="S32" s="164"/>
      <c r="T32" s="164">
        <f>SUM(T33:T33)</f>
        <v>6.15</v>
      </c>
      <c r="U32" s="164"/>
      <c r="V32" s="164"/>
      <c r="AE32" t="s">
        <v>106</v>
      </c>
    </row>
    <row r="33" spans="1:58" outlineLevel="1" x14ac:dyDescent="0.2">
      <c r="A33" s="176">
        <v>14</v>
      </c>
      <c r="B33" s="177" t="s">
        <v>147</v>
      </c>
      <c r="C33" s="186" t="s">
        <v>148</v>
      </c>
      <c r="D33" s="178" t="s">
        <v>132</v>
      </c>
      <c r="E33" s="179">
        <v>2.3860700000000001</v>
      </c>
      <c r="F33" s="180"/>
      <c r="G33" s="181">
        <f>ROUND(E33*F33,2)</f>
        <v>0</v>
      </c>
      <c r="H33" s="180">
        <v>0</v>
      </c>
      <c r="I33" s="181">
        <f>ROUND(E33*H33,2)</f>
        <v>0</v>
      </c>
      <c r="J33" s="180">
        <v>1104</v>
      </c>
      <c r="K33" s="181">
        <f>ROUND(E33*J33,2)</f>
        <v>2634.22</v>
      </c>
      <c r="L33" s="181">
        <v>21</v>
      </c>
      <c r="M33" s="181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1"/>
      <c r="S33" s="159">
        <v>2.577</v>
      </c>
      <c r="T33" s="159">
        <f>ROUND(E33*S33,2)</f>
        <v>6.15</v>
      </c>
      <c r="U33" s="159"/>
      <c r="V33" s="159" t="s">
        <v>149</v>
      </c>
      <c r="W33" s="150"/>
      <c r="X33" s="150"/>
      <c r="Y33" s="150"/>
      <c r="Z33" s="150"/>
      <c r="AA33" s="150"/>
      <c r="AB33" s="150"/>
      <c r="AC33" s="150"/>
      <c r="AD33" s="150"/>
      <c r="AE33" s="150" t="s">
        <v>150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x14ac:dyDescent="0.2">
      <c r="A34" s="165" t="s">
        <v>105</v>
      </c>
      <c r="B34" s="166" t="s">
        <v>74</v>
      </c>
      <c r="C34" s="183" t="s">
        <v>75</v>
      </c>
      <c r="D34" s="167"/>
      <c r="E34" s="168"/>
      <c r="F34" s="169"/>
      <c r="G34" s="169">
        <f>SUMIF(AE35:AE132,"&lt;&gt;NOR",G35:G132)</f>
        <v>0</v>
      </c>
      <c r="H34" s="169"/>
      <c r="I34" s="169">
        <f>SUM(I35:I132)</f>
        <v>14900.689999999999</v>
      </c>
      <c r="J34" s="169"/>
      <c r="K34" s="169">
        <f>SUM(K35:K132)</f>
        <v>46910.44</v>
      </c>
      <c r="L34" s="169"/>
      <c r="M34" s="169">
        <f>SUM(M35:M132)</f>
        <v>0</v>
      </c>
      <c r="N34" s="169"/>
      <c r="O34" s="169">
        <f>SUM(O35:O132)</f>
        <v>0.65999999999999992</v>
      </c>
      <c r="P34" s="169"/>
      <c r="Q34" s="169">
        <f>SUM(Q35:Q132)</f>
        <v>0.59</v>
      </c>
      <c r="R34" s="169"/>
      <c r="S34" s="164"/>
      <c r="T34" s="164">
        <f>SUM(T35:T132)</f>
        <v>48.36</v>
      </c>
      <c r="U34" s="164"/>
      <c r="V34" s="164"/>
      <c r="AE34" t="s">
        <v>106</v>
      </c>
    </row>
    <row r="35" spans="1:58" outlineLevel="1" x14ac:dyDescent="0.2">
      <c r="A35" s="170">
        <v>15</v>
      </c>
      <c r="B35" s="171" t="s">
        <v>151</v>
      </c>
      <c r="C35" s="184" t="s">
        <v>152</v>
      </c>
      <c r="D35" s="172" t="s">
        <v>153</v>
      </c>
      <c r="E35" s="173">
        <v>22</v>
      </c>
      <c r="F35" s="174"/>
      <c r="G35" s="175">
        <f>ROUND(E35*F35,2)</f>
        <v>0</v>
      </c>
      <c r="H35" s="174">
        <v>5.9</v>
      </c>
      <c r="I35" s="175">
        <f>ROUND(E35*H35,2)</f>
        <v>129.80000000000001</v>
      </c>
      <c r="J35" s="174">
        <v>249.6</v>
      </c>
      <c r="K35" s="175">
        <f>ROUND(E35*J35,2)</f>
        <v>5491.2</v>
      </c>
      <c r="L35" s="175">
        <v>21</v>
      </c>
      <c r="M35" s="175">
        <f>G35*(1+L35/100)</f>
        <v>0</v>
      </c>
      <c r="N35" s="175">
        <v>9.8999999999999999E-4</v>
      </c>
      <c r="O35" s="175">
        <f>ROUND(E35*N35,2)</f>
        <v>0.02</v>
      </c>
      <c r="P35" s="175">
        <v>0</v>
      </c>
      <c r="Q35" s="175">
        <f>ROUND(E35*P35,2)</f>
        <v>0</v>
      </c>
      <c r="R35" s="175"/>
      <c r="S35" s="159">
        <v>0.40799999999999997</v>
      </c>
      <c r="T35" s="159">
        <f>ROUND(E35*S35,2)</f>
        <v>8.98</v>
      </c>
      <c r="U35" s="159"/>
      <c r="V35" s="159" t="s">
        <v>110</v>
      </c>
      <c r="W35" s="150"/>
      <c r="X35" s="150"/>
      <c r="Y35" s="150"/>
      <c r="Z35" s="150"/>
      <c r="AA35" s="150"/>
      <c r="AB35" s="150"/>
      <c r="AC35" s="150"/>
      <c r="AD35" s="150"/>
      <c r="AE35" s="150" t="s">
        <v>111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57"/>
      <c r="B36" s="158"/>
      <c r="C36" s="185" t="s">
        <v>154</v>
      </c>
      <c r="D36" s="160"/>
      <c r="E36" s="161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0"/>
      <c r="X36" s="150"/>
      <c r="Y36" s="150"/>
      <c r="Z36" s="150"/>
      <c r="AA36" s="150"/>
      <c r="AB36" s="150"/>
      <c r="AC36" s="150"/>
      <c r="AD36" s="150"/>
      <c r="AE36" s="150" t="s">
        <v>113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7"/>
      <c r="B37" s="158"/>
      <c r="C37" s="185" t="s">
        <v>155</v>
      </c>
      <c r="D37" s="160"/>
      <c r="E37" s="161">
        <v>7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0"/>
      <c r="X37" s="150"/>
      <c r="Y37" s="150"/>
      <c r="Z37" s="150"/>
      <c r="AA37" s="150"/>
      <c r="AB37" s="150"/>
      <c r="AC37" s="150"/>
      <c r="AD37" s="150"/>
      <c r="AE37" s="150" t="s">
        <v>113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57"/>
      <c r="B38" s="158"/>
      <c r="C38" s="185" t="s">
        <v>156</v>
      </c>
      <c r="D38" s="160"/>
      <c r="E38" s="161">
        <v>2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0"/>
      <c r="X38" s="150"/>
      <c r="Y38" s="150"/>
      <c r="Z38" s="150"/>
      <c r="AA38" s="150"/>
      <c r="AB38" s="150"/>
      <c r="AC38" s="150"/>
      <c r="AD38" s="150"/>
      <c r="AE38" s="150" t="s">
        <v>113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57"/>
      <c r="B39" s="158"/>
      <c r="C39" s="185" t="s">
        <v>157</v>
      </c>
      <c r="D39" s="160"/>
      <c r="E39" s="161">
        <v>6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0"/>
      <c r="X39" s="150"/>
      <c r="Y39" s="150"/>
      <c r="Z39" s="150"/>
      <c r="AA39" s="150"/>
      <c r="AB39" s="150"/>
      <c r="AC39" s="150"/>
      <c r="AD39" s="150"/>
      <c r="AE39" s="150" t="s">
        <v>113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57"/>
      <c r="B40" s="158"/>
      <c r="C40" s="185" t="s">
        <v>158</v>
      </c>
      <c r="D40" s="160"/>
      <c r="E40" s="161">
        <v>6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0"/>
      <c r="X40" s="150"/>
      <c r="Y40" s="150"/>
      <c r="Z40" s="150"/>
      <c r="AA40" s="150"/>
      <c r="AB40" s="150"/>
      <c r="AC40" s="150"/>
      <c r="AD40" s="150"/>
      <c r="AE40" s="150" t="s">
        <v>113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7"/>
      <c r="B41" s="158"/>
      <c r="C41" s="185" t="s">
        <v>159</v>
      </c>
      <c r="D41" s="160"/>
      <c r="E41" s="161">
        <v>1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0"/>
      <c r="X41" s="150"/>
      <c r="Y41" s="150"/>
      <c r="Z41" s="150"/>
      <c r="AA41" s="150"/>
      <c r="AB41" s="150"/>
      <c r="AC41" s="150"/>
      <c r="AD41" s="150"/>
      <c r="AE41" s="150" t="s">
        <v>113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ht="22.5" outlineLevel="1" x14ac:dyDescent="0.2">
      <c r="A42" s="170">
        <v>16</v>
      </c>
      <c r="B42" s="171" t="s">
        <v>160</v>
      </c>
      <c r="C42" s="184" t="s">
        <v>161</v>
      </c>
      <c r="D42" s="172" t="s">
        <v>153</v>
      </c>
      <c r="E42" s="173">
        <v>28</v>
      </c>
      <c r="F42" s="174"/>
      <c r="G42" s="175">
        <f>ROUND(E42*F42,2)</f>
        <v>0</v>
      </c>
      <c r="H42" s="174">
        <v>11.33</v>
      </c>
      <c r="I42" s="175">
        <f>ROUND(E42*H42,2)</f>
        <v>317.24</v>
      </c>
      <c r="J42" s="174">
        <v>409.67</v>
      </c>
      <c r="K42" s="175">
        <f>ROUND(E42*J42,2)</f>
        <v>11470.76</v>
      </c>
      <c r="L42" s="175">
        <v>21</v>
      </c>
      <c r="M42" s="175">
        <f>G42*(1+L42/100)</f>
        <v>0</v>
      </c>
      <c r="N42" s="175">
        <v>9.8999999999999999E-4</v>
      </c>
      <c r="O42" s="175">
        <f>ROUND(E42*N42,2)</f>
        <v>0.03</v>
      </c>
      <c r="P42" s="175">
        <v>0</v>
      </c>
      <c r="Q42" s="175">
        <f>ROUND(E42*P42,2)</f>
        <v>0</v>
      </c>
      <c r="R42" s="175"/>
      <c r="S42" s="159">
        <v>0.40799999999999997</v>
      </c>
      <c r="T42" s="159">
        <f>ROUND(E42*S42,2)</f>
        <v>11.42</v>
      </c>
      <c r="U42" s="159"/>
      <c r="V42" s="159" t="s">
        <v>110</v>
      </c>
      <c r="W42" s="150"/>
      <c r="X42" s="150"/>
      <c r="Y42" s="150"/>
      <c r="Z42" s="150"/>
      <c r="AA42" s="150"/>
      <c r="AB42" s="150"/>
      <c r="AC42" s="150"/>
      <c r="AD42" s="150"/>
      <c r="AE42" s="150" t="s">
        <v>111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5" t="s">
        <v>154</v>
      </c>
      <c r="D43" s="160"/>
      <c r="E43" s="161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0"/>
      <c r="X43" s="150"/>
      <c r="Y43" s="150"/>
      <c r="Z43" s="150"/>
      <c r="AA43" s="150"/>
      <c r="AB43" s="150"/>
      <c r="AC43" s="150"/>
      <c r="AD43" s="150"/>
      <c r="AE43" s="150" t="s">
        <v>113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7"/>
      <c r="B44" s="158"/>
      <c r="C44" s="185" t="s">
        <v>162</v>
      </c>
      <c r="D44" s="160"/>
      <c r="E44" s="161">
        <v>2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0"/>
      <c r="X44" s="150"/>
      <c r="Y44" s="150"/>
      <c r="Z44" s="150"/>
      <c r="AA44" s="150"/>
      <c r="AB44" s="150"/>
      <c r="AC44" s="150"/>
      <c r="AD44" s="150"/>
      <c r="AE44" s="150" t="s">
        <v>113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57"/>
      <c r="B45" s="158"/>
      <c r="C45" s="185" t="s">
        <v>163</v>
      </c>
      <c r="D45" s="160"/>
      <c r="E45" s="161">
        <v>2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0"/>
      <c r="X45" s="150"/>
      <c r="Y45" s="150"/>
      <c r="Z45" s="150"/>
      <c r="AA45" s="150"/>
      <c r="AB45" s="150"/>
      <c r="AC45" s="150"/>
      <c r="AD45" s="150"/>
      <c r="AE45" s="150" t="s">
        <v>113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outlineLevel="1" x14ac:dyDescent="0.2">
      <c r="A46" s="157"/>
      <c r="B46" s="158"/>
      <c r="C46" s="185" t="s">
        <v>164</v>
      </c>
      <c r="D46" s="160"/>
      <c r="E46" s="161">
        <v>2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0"/>
      <c r="X46" s="150"/>
      <c r="Y46" s="150"/>
      <c r="Z46" s="150"/>
      <c r="AA46" s="150"/>
      <c r="AB46" s="150"/>
      <c r="AC46" s="150"/>
      <c r="AD46" s="150"/>
      <c r="AE46" s="150" t="s">
        <v>113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outlineLevel="1" x14ac:dyDescent="0.2">
      <c r="A47" s="157"/>
      <c r="B47" s="158"/>
      <c r="C47" s="185" t="s">
        <v>165</v>
      </c>
      <c r="D47" s="160"/>
      <c r="E47" s="161">
        <v>4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0"/>
      <c r="X47" s="150"/>
      <c r="Y47" s="150"/>
      <c r="Z47" s="150"/>
      <c r="AA47" s="150"/>
      <c r="AB47" s="150"/>
      <c r="AC47" s="150"/>
      <c r="AD47" s="150"/>
      <c r="AE47" s="150" t="s">
        <v>113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57"/>
      <c r="B48" s="158"/>
      <c r="C48" s="185" t="s">
        <v>166</v>
      </c>
      <c r="D48" s="160"/>
      <c r="E48" s="161">
        <v>2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0"/>
      <c r="X48" s="150"/>
      <c r="Y48" s="150"/>
      <c r="Z48" s="150"/>
      <c r="AA48" s="150"/>
      <c r="AB48" s="150"/>
      <c r="AC48" s="150"/>
      <c r="AD48" s="150"/>
      <c r="AE48" s="150" t="s">
        <v>113</v>
      </c>
      <c r="AF48" s="150">
        <v>0</v>
      </c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outlineLevel="1" x14ac:dyDescent="0.2">
      <c r="A49" s="157"/>
      <c r="B49" s="158"/>
      <c r="C49" s="185" t="s">
        <v>167</v>
      </c>
      <c r="D49" s="160"/>
      <c r="E49" s="161">
        <v>2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0"/>
      <c r="X49" s="150"/>
      <c r="Y49" s="150"/>
      <c r="Z49" s="150"/>
      <c r="AA49" s="150"/>
      <c r="AB49" s="150"/>
      <c r="AC49" s="150"/>
      <c r="AD49" s="150"/>
      <c r="AE49" s="150" t="s">
        <v>113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outlineLevel="1" x14ac:dyDescent="0.2">
      <c r="A50" s="157"/>
      <c r="B50" s="158"/>
      <c r="C50" s="185" t="s">
        <v>168</v>
      </c>
      <c r="D50" s="160"/>
      <c r="E50" s="161">
        <v>2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0"/>
      <c r="X50" s="150"/>
      <c r="Y50" s="150"/>
      <c r="Z50" s="150"/>
      <c r="AA50" s="150"/>
      <c r="AB50" s="150"/>
      <c r="AC50" s="150"/>
      <c r="AD50" s="150"/>
      <c r="AE50" s="150" t="s">
        <v>113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outlineLevel="1" x14ac:dyDescent="0.2">
      <c r="A51" s="157"/>
      <c r="B51" s="158"/>
      <c r="C51" s="185" t="s">
        <v>169</v>
      </c>
      <c r="D51" s="160"/>
      <c r="E51" s="161">
        <v>2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0"/>
      <c r="X51" s="150"/>
      <c r="Y51" s="150"/>
      <c r="Z51" s="150"/>
      <c r="AA51" s="150"/>
      <c r="AB51" s="150"/>
      <c r="AC51" s="150"/>
      <c r="AD51" s="150"/>
      <c r="AE51" s="150" t="s">
        <v>113</v>
      </c>
      <c r="AF51" s="150">
        <v>0</v>
      </c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</row>
    <row r="52" spans="1:58" outlineLevel="1" x14ac:dyDescent="0.2">
      <c r="A52" s="157"/>
      <c r="B52" s="158"/>
      <c r="C52" s="185" t="s">
        <v>170</v>
      </c>
      <c r="D52" s="160"/>
      <c r="E52" s="161">
        <v>2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0"/>
      <c r="X52" s="150"/>
      <c r="Y52" s="150"/>
      <c r="Z52" s="150"/>
      <c r="AA52" s="150"/>
      <c r="AB52" s="150"/>
      <c r="AC52" s="150"/>
      <c r="AD52" s="150"/>
      <c r="AE52" s="150" t="s">
        <v>113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outlineLevel="1" x14ac:dyDescent="0.2">
      <c r="A53" s="157"/>
      <c r="B53" s="158"/>
      <c r="C53" s="185" t="s">
        <v>171</v>
      </c>
      <c r="D53" s="160"/>
      <c r="E53" s="161">
        <v>2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0"/>
      <c r="X53" s="150"/>
      <c r="Y53" s="150"/>
      <c r="Z53" s="150"/>
      <c r="AA53" s="150"/>
      <c r="AB53" s="150"/>
      <c r="AC53" s="150"/>
      <c r="AD53" s="150"/>
      <c r="AE53" s="150" t="s">
        <v>113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outlineLevel="1" x14ac:dyDescent="0.2">
      <c r="A54" s="157"/>
      <c r="B54" s="158"/>
      <c r="C54" s="185" t="s">
        <v>172</v>
      </c>
      <c r="D54" s="160"/>
      <c r="E54" s="161">
        <v>2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0"/>
      <c r="X54" s="150"/>
      <c r="Y54" s="150"/>
      <c r="Z54" s="150"/>
      <c r="AA54" s="150"/>
      <c r="AB54" s="150"/>
      <c r="AC54" s="150"/>
      <c r="AD54" s="150"/>
      <c r="AE54" s="150" t="s">
        <v>113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</row>
    <row r="55" spans="1:58" outlineLevel="1" x14ac:dyDescent="0.2">
      <c r="A55" s="157"/>
      <c r="B55" s="158"/>
      <c r="C55" s="185" t="s">
        <v>173</v>
      </c>
      <c r="D55" s="160"/>
      <c r="E55" s="161">
        <v>2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0"/>
      <c r="X55" s="150"/>
      <c r="Y55" s="150"/>
      <c r="Z55" s="150"/>
      <c r="AA55" s="150"/>
      <c r="AB55" s="150"/>
      <c r="AC55" s="150"/>
      <c r="AD55" s="150"/>
      <c r="AE55" s="150" t="s">
        <v>113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outlineLevel="1" x14ac:dyDescent="0.2">
      <c r="A56" s="157"/>
      <c r="B56" s="158"/>
      <c r="C56" s="185" t="s">
        <v>174</v>
      </c>
      <c r="D56" s="160"/>
      <c r="E56" s="161">
        <v>2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0"/>
      <c r="X56" s="150"/>
      <c r="Y56" s="150"/>
      <c r="Z56" s="150"/>
      <c r="AA56" s="150"/>
      <c r="AB56" s="150"/>
      <c r="AC56" s="150"/>
      <c r="AD56" s="150"/>
      <c r="AE56" s="150" t="s">
        <v>113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outlineLevel="1" x14ac:dyDescent="0.2">
      <c r="A57" s="170">
        <v>17</v>
      </c>
      <c r="B57" s="171" t="s">
        <v>175</v>
      </c>
      <c r="C57" s="184" t="s">
        <v>176</v>
      </c>
      <c r="D57" s="172" t="s">
        <v>153</v>
      </c>
      <c r="E57" s="173">
        <v>25</v>
      </c>
      <c r="F57" s="174"/>
      <c r="G57" s="175">
        <f>ROUND(E57*F57,2)</f>
        <v>0</v>
      </c>
      <c r="H57" s="174">
        <v>3.83</v>
      </c>
      <c r="I57" s="175">
        <f>ROUND(E57*H57,2)</f>
        <v>95.75</v>
      </c>
      <c r="J57" s="174">
        <v>190.17</v>
      </c>
      <c r="K57" s="175">
        <f>ROUND(E57*J57,2)</f>
        <v>4754.25</v>
      </c>
      <c r="L57" s="175">
        <v>21</v>
      </c>
      <c r="M57" s="175">
        <f>G57*(1+L57/100)</f>
        <v>0</v>
      </c>
      <c r="N57" s="175">
        <v>1.6000000000000001E-4</v>
      </c>
      <c r="O57" s="175">
        <f>ROUND(E57*N57,2)</f>
        <v>0</v>
      </c>
      <c r="P57" s="175">
        <v>1.2319999999999999E-2</v>
      </c>
      <c r="Q57" s="175">
        <f>ROUND(E57*P57,2)</f>
        <v>0.31</v>
      </c>
      <c r="R57" s="175"/>
      <c r="S57" s="159">
        <v>0.33815000000000001</v>
      </c>
      <c r="T57" s="159">
        <f>ROUND(E57*S57,2)</f>
        <v>8.4499999999999993</v>
      </c>
      <c r="U57" s="159"/>
      <c r="V57" s="159" t="s">
        <v>110</v>
      </c>
      <c r="W57" s="150"/>
      <c r="X57" s="150"/>
      <c r="Y57" s="150"/>
      <c r="Z57" s="150"/>
      <c r="AA57" s="150"/>
      <c r="AB57" s="150"/>
      <c r="AC57" s="150"/>
      <c r="AD57" s="150"/>
      <c r="AE57" s="150" t="s">
        <v>111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outlineLevel="1" x14ac:dyDescent="0.2">
      <c r="A58" s="157"/>
      <c r="B58" s="158"/>
      <c r="C58" s="185" t="s">
        <v>154</v>
      </c>
      <c r="D58" s="160"/>
      <c r="E58" s="161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0"/>
      <c r="X58" s="150"/>
      <c r="Y58" s="150"/>
      <c r="Z58" s="150"/>
      <c r="AA58" s="150"/>
      <c r="AB58" s="150"/>
      <c r="AC58" s="150"/>
      <c r="AD58" s="150"/>
      <c r="AE58" s="150" t="s">
        <v>113</v>
      </c>
      <c r="AF58" s="150">
        <v>0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outlineLevel="1" x14ac:dyDescent="0.2">
      <c r="A59" s="157"/>
      <c r="B59" s="158"/>
      <c r="C59" s="185" t="s">
        <v>162</v>
      </c>
      <c r="D59" s="160"/>
      <c r="E59" s="161">
        <v>2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0"/>
      <c r="X59" s="150"/>
      <c r="Y59" s="150"/>
      <c r="Z59" s="150"/>
      <c r="AA59" s="150"/>
      <c r="AB59" s="150"/>
      <c r="AC59" s="150"/>
      <c r="AD59" s="150"/>
      <c r="AE59" s="150" t="s">
        <v>113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outlineLevel="1" x14ac:dyDescent="0.2">
      <c r="A60" s="157"/>
      <c r="B60" s="158"/>
      <c r="C60" s="185" t="s">
        <v>163</v>
      </c>
      <c r="D60" s="160"/>
      <c r="E60" s="161">
        <v>2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0"/>
      <c r="X60" s="150"/>
      <c r="Y60" s="150"/>
      <c r="Z60" s="150"/>
      <c r="AA60" s="150"/>
      <c r="AB60" s="150"/>
      <c r="AC60" s="150"/>
      <c r="AD60" s="150"/>
      <c r="AE60" s="150" t="s">
        <v>113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outlineLevel="1" x14ac:dyDescent="0.2">
      <c r="A61" s="157"/>
      <c r="B61" s="158"/>
      <c r="C61" s="185" t="s">
        <v>164</v>
      </c>
      <c r="D61" s="160"/>
      <c r="E61" s="161">
        <v>2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0"/>
      <c r="X61" s="150"/>
      <c r="Y61" s="150"/>
      <c r="Z61" s="150"/>
      <c r="AA61" s="150"/>
      <c r="AB61" s="150"/>
      <c r="AC61" s="150"/>
      <c r="AD61" s="150"/>
      <c r="AE61" s="150" t="s">
        <v>113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5" t="s">
        <v>166</v>
      </c>
      <c r="D62" s="160"/>
      <c r="E62" s="161">
        <v>2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0"/>
      <c r="X62" s="150"/>
      <c r="Y62" s="150"/>
      <c r="Z62" s="150"/>
      <c r="AA62" s="150"/>
      <c r="AB62" s="150"/>
      <c r="AC62" s="150"/>
      <c r="AD62" s="150"/>
      <c r="AE62" s="150" t="s">
        <v>113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57"/>
      <c r="B63" s="158"/>
      <c r="C63" s="185" t="s">
        <v>167</v>
      </c>
      <c r="D63" s="160"/>
      <c r="E63" s="161">
        <v>2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0"/>
      <c r="X63" s="150"/>
      <c r="Y63" s="150"/>
      <c r="Z63" s="150"/>
      <c r="AA63" s="150"/>
      <c r="AB63" s="150"/>
      <c r="AC63" s="150"/>
      <c r="AD63" s="150"/>
      <c r="AE63" s="150" t="s">
        <v>113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outlineLevel="1" x14ac:dyDescent="0.2">
      <c r="A64" s="157"/>
      <c r="B64" s="158"/>
      <c r="C64" s="185" t="s">
        <v>168</v>
      </c>
      <c r="D64" s="160"/>
      <c r="E64" s="161">
        <v>2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0"/>
      <c r="X64" s="150"/>
      <c r="Y64" s="150"/>
      <c r="Z64" s="150"/>
      <c r="AA64" s="150"/>
      <c r="AB64" s="150"/>
      <c r="AC64" s="150"/>
      <c r="AD64" s="150"/>
      <c r="AE64" s="150" t="s">
        <v>113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outlineLevel="1" x14ac:dyDescent="0.2">
      <c r="A65" s="157"/>
      <c r="B65" s="158"/>
      <c r="C65" s="185" t="s">
        <v>169</v>
      </c>
      <c r="D65" s="160"/>
      <c r="E65" s="161">
        <v>2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0"/>
      <c r="X65" s="150"/>
      <c r="Y65" s="150"/>
      <c r="Z65" s="150"/>
      <c r="AA65" s="150"/>
      <c r="AB65" s="150"/>
      <c r="AC65" s="150"/>
      <c r="AD65" s="150"/>
      <c r="AE65" s="150" t="s">
        <v>113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outlineLevel="1" x14ac:dyDescent="0.2">
      <c r="A66" s="157"/>
      <c r="B66" s="158"/>
      <c r="C66" s="185" t="s">
        <v>170</v>
      </c>
      <c r="D66" s="160"/>
      <c r="E66" s="161">
        <v>2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0"/>
      <c r="X66" s="150"/>
      <c r="Y66" s="150"/>
      <c r="Z66" s="150"/>
      <c r="AA66" s="150"/>
      <c r="AB66" s="150"/>
      <c r="AC66" s="150"/>
      <c r="AD66" s="150"/>
      <c r="AE66" s="150" t="s">
        <v>113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outlineLevel="1" x14ac:dyDescent="0.2">
      <c r="A67" s="157"/>
      <c r="B67" s="158"/>
      <c r="C67" s="185" t="s">
        <v>171</v>
      </c>
      <c r="D67" s="160"/>
      <c r="E67" s="161">
        <v>2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0"/>
      <c r="X67" s="150"/>
      <c r="Y67" s="150"/>
      <c r="Z67" s="150"/>
      <c r="AA67" s="150"/>
      <c r="AB67" s="150"/>
      <c r="AC67" s="150"/>
      <c r="AD67" s="150"/>
      <c r="AE67" s="150" t="s">
        <v>113</v>
      </c>
      <c r="AF67" s="150">
        <v>0</v>
      </c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</row>
    <row r="68" spans="1:58" outlineLevel="1" x14ac:dyDescent="0.2">
      <c r="A68" s="157"/>
      <c r="B68" s="158"/>
      <c r="C68" s="185" t="s">
        <v>172</v>
      </c>
      <c r="D68" s="160"/>
      <c r="E68" s="161">
        <v>2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0"/>
      <c r="X68" s="150"/>
      <c r="Y68" s="150"/>
      <c r="Z68" s="150"/>
      <c r="AA68" s="150"/>
      <c r="AB68" s="150"/>
      <c r="AC68" s="150"/>
      <c r="AD68" s="150"/>
      <c r="AE68" s="150" t="s">
        <v>113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outlineLevel="1" x14ac:dyDescent="0.2">
      <c r="A69" s="157"/>
      <c r="B69" s="158"/>
      <c r="C69" s="185" t="s">
        <v>159</v>
      </c>
      <c r="D69" s="160"/>
      <c r="E69" s="161">
        <v>1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0"/>
      <c r="X69" s="150"/>
      <c r="Y69" s="150"/>
      <c r="Z69" s="150"/>
      <c r="AA69" s="150"/>
      <c r="AB69" s="150"/>
      <c r="AC69" s="150"/>
      <c r="AD69" s="150"/>
      <c r="AE69" s="150" t="s">
        <v>113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outlineLevel="1" x14ac:dyDescent="0.2">
      <c r="A70" s="157"/>
      <c r="B70" s="158"/>
      <c r="C70" s="185" t="s">
        <v>173</v>
      </c>
      <c r="D70" s="160"/>
      <c r="E70" s="161">
        <v>2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0"/>
      <c r="X70" s="150"/>
      <c r="Y70" s="150"/>
      <c r="Z70" s="150"/>
      <c r="AA70" s="150"/>
      <c r="AB70" s="150"/>
      <c r="AC70" s="150"/>
      <c r="AD70" s="150"/>
      <c r="AE70" s="150" t="s">
        <v>113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5" t="s">
        <v>174</v>
      </c>
      <c r="D71" s="160"/>
      <c r="E71" s="161">
        <v>2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0"/>
      <c r="X71" s="150"/>
      <c r="Y71" s="150"/>
      <c r="Z71" s="150"/>
      <c r="AA71" s="150"/>
      <c r="AB71" s="150"/>
      <c r="AC71" s="150"/>
      <c r="AD71" s="150"/>
      <c r="AE71" s="150" t="s">
        <v>113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70">
        <v>18</v>
      </c>
      <c r="B72" s="171" t="s">
        <v>177</v>
      </c>
      <c r="C72" s="184" t="s">
        <v>178</v>
      </c>
      <c r="D72" s="172" t="s">
        <v>153</v>
      </c>
      <c r="E72" s="173">
        <v>4</v>
      </c>
      <c r="F72" s="174"/>
      <c r="G72" s="175">
        <f>ROUND(E72*F72,2)</f>
        <v>0</v>
      </c>
      <c r="H72" s="174">
        <v>3.83</v>
      </c>
      <c r="I72" s="175">
        <f>ROUND(E72*H72,2)</f>
        <v>15.32</v>
      </c>
      <c r="J72" s="174">
        <v>156.16999999999999</v>
      </c>
      <c r="K72" s="175">
        <f>ROUND(E72*J72,2)</f>
        <v>624.67999999999995</v>
      </c>
      <c r="L72" s="175">
        <v>21</v>
      </c>
      <c r="M72" s="175">
        <f>G72*(1+L72/100)</f>
        <v>0</v>
      </c>
      <c r="N72" s="175">
        <v>1.6000000000000001E-4</v>
      </c>
      <c r="O72" s="175">
        <f>ROUND(E72*N72,2)</f>
        <v>0</v>
      </c>
      <c r="P72" s="175">
        <v>1.2319999999999999E-2</v>
      </c>
      <c r="Q72" s="175">
        <f>ROUND(E72*P72,2)</f>
        <v>0.05</v>
      </c>
      <c r="R72" s="175"/>
      <c r="S72" s="159">
        <v>0.27779999999999999</v>
      </c>
      <c r="T72" s="159">
        <f>ROUND(E72*S72,2)</f>
        <v>1.1100000000000001</v>
      </c>
      <c r="U72" s="159"/>
      <c r="V72" s="159" t="s">
        <v>110</v>
      </c>
      <c r="W72" s="150"/>
      <c r="X72" s="150"/>
      <c r="Y72" s="150"/>
      <c r="Z72" s="150"/>
      <c r="AA72" s="150"/>
      <c r="AB72" s="150"/>
      <c r="AC72" s="150"/>
      <c r="AD72" s="150"/>
      <c r="AE72" s="150" t="s">
        <v>111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outlineLevel="1" x14ac:dyDescent="0.2">
      <c r="A73" s="157"/>
      <c r="B73" s="158"/>
      <c r="C73" s="185" t="s">
        <v>154</v>
      </c>
      <c r="D73" s="160"/>
      <c r="E73" s="161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0"/>
      <c r="X73" s="150"/>
      <c r="Y73" s="150"/>
      <c r="Z73" s="150"/>
      <c r="AA73" s="150"/>
      <c r="AB73" s="150"/>
      <c r="AC73" s="150"/>
      <c r="AD73" s="150"/>
      <c r="AE73" s="150" t="s">
        <v>113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</row>
    <row r="74" spans="1:58" outlineLevel="1" x14ac:dyDescent="0.2">
      <c r="A74" s="157"/>
      <c r="B74" s="158"/>
      <c r="C74" s="185" t="s">
        <v>165</v>
      </c>
      <c r="D74" s="160"/>
      <c r="E74" s="161">
        <v>4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0"/>
      <c r="X74" s="150"/>
      <c r="Y74" s="150"/>
      <c r="Z74" s="150"/>
      <c r="AA74" s="150"/>
      <c r="AB74" s="150"/>
      <c r="AC74" s="150"/>
      <c r="AD74" s="150"/>
      <c r="AE74" s="150" t="s">
        <v>113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outlineLevel="1" x14ac:dyDescent="0.2">
      <c r="A75" s="170">
        <v>19</v>
      </c>
      <c r="B75" s="171" t="s">
        <v>179</v>
      </c>
      <c r="C75" s="184" t="s">
        <v>180</v>
      </c>
      <c r="D75" s="172" t="s">
        <v>153</v>
      </c>
      <c r="E75" s="173">
        <v>19</v>
      </c>
      <c r="F75" s="174"/>
      <c r="G75" s="175">
        <f>ROUND(E75*F75,2)</f>
        <v>0</v>
      </c>
      <c r="H75" s="174">
        <v>3.83</v>
      </c>
      <c r="I75" s="175">
        <f>ROUND(E75*H75,2)</f>
        <v>72.77</v>
      </c>
      <c r="J75" s="174">
        <v>139.16999999999999</v>
      </c>
      <c r="K75" s="175">
        <f>ROUND(E75*J75,2)</f>
        <v>2644.23</v>
      </c>
      <c r="L75" s="175">
        <v>21</v>
      </c>
      <c r="M75" s="175">
        <f>G75*(1+L75/100)</f>
        <v>0</v>
      </c>
      <c r="N75" s="175">
        <v>1.6000000000000001E-4</v>
      </c>
      <c r="O75" s="175">
        <f>ROUND(E75*N75,2)</f>
        <v>0</v>
      </c>
      <c r="P75" s="175">
        <v>1.2319999999999999E-2</v>
      </c>
      <c r="Q75" s="175">
        <f>ROUND(E75*P75,2)</f>
        <v>0.23</v>
      </c>
      <c r="R75" s="175"/>
      <c r="S75" s="159">
        <v>0.2477</v>
      </c>
      <c r="T75" s="159">
        <f>ROUND(E75*S75,2)</f>
        <v>4.71</v>
      </c>
      <c r="U75" s="159"/>
      <c r="V75" s="159" t="s">
        <v>110</v>
      </c>
      <c r="W75" s="150"/>
      <c r="X75" s="150"/>
      <c r="Y75" s="150"/>
      <c r="Z75" s="150"/>
      <c r="AA75" s="150"/>
      <c r="AB75" s="150"/>
      <c r="AC75" s="150"/>
      <c r="AD75" s="150"/>
      <c r="AE75" s="150" t="s">
        <v>111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outlineLevel="1" x14ac:dyDescent="0.2">
      <c r="A76" s="157"/>
      <c r="B76" s="158"/>
      <c r="C76" s="185" t="s">
        <v>154</v>
      </c>
      <c r="D76" s="160"/>
      <c r="E76" s="161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0"/>
      <c r="X76" s="150"/>
      <c r="Y76" s="150"/>
      <c r="Z76" s="150"/>
      <c r="AA76" s="150"/>
      <c r="AB76" s="150"/>
      <c r="AC76" s="150"/>
      <c r="AD76" s="150"/>
      <c r="AE76" s="150" t="s">
        <v>113</v>
      </c>
      <c r="AF76" s="150">
        <v>0</v>
      </c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</row>
    <row r="77" spans="1:58" outlineLevel="1" x14ac:dyDescent="0.2">
      <c r="A77" s="157"/>
      <c r="B77" s="158"/>
      <c r="C77" s="185" t="s">
        <v>155</v>
      </c>
      <c r="D77" s="160"/>
      <c r="E77" s="161">
        <v>7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0"/>
      <c r="X77" s="150"/>
      <c r="Y77" s="150"/>
      <c r="Z77" s="150"/>
      <c r="AA77" s="150"/>
      <c r="AB77" s="150"/>
      <c r="AC77" s="150"/>
      <c r="AD77" s="150"/>
      <c r="AE77" s="150" t="s">
        <v>113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outlineLevel="1" x14ac:dyDescent="0.2">
      <c r="A78" s="157"/>
      <c r="B78" s="158"/>
      <c r="C78" s="185" t="s">
        <v>157</v>
      </c>
      <c r="D78" s="160"/>
      <c r="E78" s="161">
        <v>6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0"/>
      <c r="X78" s="150"/>
      <c r="Y78" s="150"/>
      <c r="Z78" s="150"/>
      <c r="AA78" s="150"/>
      <c r="AB78" s="150"/>
      <c r="AC78" s="150"/>
      <c r="AD78" s="150"/>
      <c r="AE78" s="150" t="s">
        <v>113</v>
      </c>
      <c r="AF78" s="150">
        <v>0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outlineLevel="1" x14ac:dyDescent="0.2">
      <c r="A79" s="157"/>
      <c r="B79" s="158"/>
      <c r="C79" s="185" t="s">
        <v>158</v>
      </c>
      <c r="D79" s="160"/>
      <c r="E79" s="161">
        <v>6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0"/>
      <c r="X79" s="150"/>
      <c r="Y79" s="150"/>
      <c r="Z79" s="150"/>
      <c r="AA79" s="150"/>
      <c r="AB79" s="150"/>
      <c r="AC79" s="150"/>
      <c r="AD79" s="150"/>
      <c r="AE79" s="150" t="s">
        <v>113</v>
      </c>
      <c r="AF79" s="150">
        <v>0</v>
      </c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outlineLevel="1" x14ac:dyDescent="0.2">
      <c r="A80" s="170">
        <v>20</v>
      </c>
      <c r="B80" s="171" t="s">
        <v>181</v>
      </c>
      <c r="C80" s="184" t="s">
        <v>182</v>
      </c>
      <c r="D80" s="172" t="s">
        <v>126</v>
      </c>
      <c r="E80" s="173">
        <v>0.98048000000000002</v>
      </c>
      <c r="F80" s="174"/>
      <c r="G80" s="175">
        <f>ROUND(E80*F80,2)</f>
        <v>0</v>
      </c>
      <c r="H80" s="174">
        <v>1354</v>
      </c>
      <c r="I80" s="175">
        <f>ROUND(E80*H80,2)</f>
        <v>1327.57</v>
      </c>
      <c r="J80" s="174">
        <v>0</v>
      </c>
      <c r="K80" s="175">
        <f>ROUND(E80*J80,2)</f>
        <v>0</v>
      </c>
      <c r="L80" s="175">
        <v>21</v>
      </c>
      <c r="M80" s="175">
        <f>G80*(1+L80/100)</f>
        <v>0</v>
      </c>
      <c r="N80" s="175">
        <v>2.3570000000000001E-2</v>
      </c>
      <c r="O80" s="175">
        <f>ROUND(E80*N80,2)</f>
        <v>0.02</v>
      </c>
      <c r="P80" s="175">
        <v>0</v>
      </c>
      <c r="Q80" s="175">
        <f>ROUND(E80*P80,2)</f>
        <v>0</v>
      </c>
      <c r="R80" s="175"/>
      <c r="S80" s="159">
        <v>0</v>
      </c>
      <c r="T80" s="159">
        <f>ROUND(E80*S80,2)</f>
        <v>0</v>
      </c>
      <c r="U80" s="159"/>
      <c r="V80" s="159" t="s">
        <v>110</v>
      </c>
      <c r="W80" s="150"/>
      <c r="X80" s="150"/>
      <c r="Y80" s="150"/>
      <c r="Z80" s="150"/>
      <c r="AA80" s="150"/>
      <c r="AB80" s="150"/>
      <c r="AC80" s="150"/>
      <c r="AD80" s="150"/>
      <c r="AE80" s="150" t="s">
        <v>111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outlineLevel="1" x14ac:dyDescent="0.2">
      <c r="A81" s="157"/>
      <c r="B81" s="158"/>
      <c r="C81" s="185" t="s">
        <v>154</v>
      </c>
      <c r="D81" s="160"/>
      <c r="E81" s="161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0"/>
      <c r="X81" s="150"/>
      <c r="Y81" s="150"/>
      <c r="Z81" s="150"/>
      <c r="AA81" s="150"/>
      <c r="AB81" s="150"/>
      <c r="AC81" s="150"/>
      <c r="AD81" s="150"/>
      <c r="AE81" s="150" t="s">
        <v>113</v>
      </c>
      <c r="AF81" s="150">
        <v>0</v>
      </c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ht="22.5" outlineLevel="1" x14ac:dyDescent="0.2">
      <c r="A82" s="157"/>
      <c r="B82" s="158"/>
      <c r="C82" s="185" t="s">
        <v>183</v>
      </c>
      <c r="D82" s="160"/>
      <c r="E82" s="161">
        <v>4.1250000000000002E-2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0"/>
      <c r="X82" s="150"/>
      <c r="Y82" s="150"/>
      <c r="Z82" s="150"/>
      <c r="AA82" s="150"/>
      <c r="AB82" s="150"/>
      <c r="AC82" s="150"/>
      <c r="AD82" s="150"/>
      <c r="AE82" s="150" t="s">
        <v>113</v>
      </c>
      <c r="AF82" s="150">
        <v>0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ht="22.5" outlineLevel="1" x14ac:dyDescent="0.2">
      <c r="A83" s="157"/>
      <c r="B83" s="158"/>
      <c r="C83" s="185" t="s">
        <v>184</v>
      </c>
      <c r="D83" s="160"/>
      <c r="E83" s="161">
        <v>4.1250000000000002E-2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0"/>
      <c r="X83" s="150"/>
      <c r="Y83" s="150"/>
      <c r="Z83" s="150"/>
      <c r="AA83" s="150"/>
      <c r="AB83" s="150"/>
      <c r="AC83" s="150"/>
      <c r="AD83" s="150"/>
      <c r="AE83" s="150" t="s">
        <v>113</v>
      </c>
      <c r="AF83" s="150">
        <v>0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ht="22.5" outlineLevel="1" x14ac:dyDescent="0.2">
      <c r="A84" s="157"/>
      <c r="B84" s="158"/>
      <c r="C84" s="185" t="s">
        <v>185</v>
      </c>
      <c r="D84" s="160"/>
      <c r="E84" s="161">
        <v>4.1250000000000002E-2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0"/>
      <c r="X84" s="150"/>
      <c r="Y84" s="150"/>
      <c r="Z84" s="150"/>
      <c r="AA84" s="150"/>
      <c r="AB84" s="150"/>
      <c r="AC84" s="150"/>
      <c r="AD84" s="150"/>
      <c r="AE84" s="150" t="s">
        <v>113</v>
      </c>
      <c r="AF84" s="150">
        <v>0</v>
      </c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ht="22.5" outlineLevel="1" x14ac:dyDescent="0.2">
      <c r="A85" s="157"/>
      <c r="B85" s="158"/>
      <c r="C85" s="185" t="s">
        <v>186</v>
      </c>
      <c r="D85" s="160"/>
      <c r="E85" s="161">
        <v>8.2500000000000004E-2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0"/>
      <c r="X85" s="150"/>
      <c r="Y85" s="150"/>
      <c r="Z85" s="150"/>
      <c r="AA85" s="150"/>
      <c r="AB85" s="150"/>
      <c r="AC85" s="150"/>
      <c r="AD85" s="150"/>
      <c r="AE85" s="150" t="s">
        <v>113</v>
      </c>
      <c r="AF85" s="150">
        <v>0</v>
      </c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ht="22.5" outlineLevel="1" x14ac:dyDescent="0.2">
      <c r="A86" s="157"/>
      <c r="B86" s="158"/>
      <c r="C86" s="185" t="s">
        <v>187</v>
      </c>
      <c r="D86" s="160"/>
      <c r="E86" s="161">
        <v>4.1250000000000002E-2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0"/>
      <c r="X86" s="150"/>
      <c r="Y86" s="150"/>
      <c r="Z86" s="150"/>
      <c r="AA86" s="150"/>
      <c r="AB86" s="150"/>
      <c r="AC86" s="150"/>
      <c r="AD86" s="150"/>
      <c r="AE86" s="150" t="s">
        <v>113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ht="22.5" outlineLevel="1" x14ac:dyDescent="0.2">
      <c r="A87" s="157"/>
      <c r="B87" s="158"/>
      <c r="C87" s="185" t="s">
        <v>188</v>
      </c>
      <c r="D87" s="160"/>
      <c r="E87" s="161">
        <v>4.1250000000000002E-2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0"/>
      <c r="X87" s="150"/>
      <c r="Y87" s="150"/>
      <c r="Z87" s="150"/>
      <c r="AA87" s="150"/>
      <c r="AB87" s="150"/>
      <c r="AC87" s="150"/>
      <c r="AD87" s="150"/>
      <c r="AE87" s="150" t="s">
        <v>113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ht="22.5" outlineLevel="1" x14ac:dyDescent="0.2">
      <c r="A88" s="157"/>
      <c r="B88" s="158"/>
      <c r="C88" s="185" t="s">
        <v>189</v>
      </c>
      <c r="D88" s="160"/>
      <c r="E88" s="161">
        <v>4.1250000000000002E-2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0"/>
      <c r="X88" s="150"/>
      <c r="Y88" s="150"/>
      <c r="Z88" s="150"/>
      <c r="AA88" s="150"/>
      <c r="AB88" s="150"/>
      <c r="AC88" s="150"/>
      <c r="AD88" s="150"/>
      <c r="AE88" s="150" t="s">
        <v>113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ht="22.5" outlineLevel="1" x14ac:dyDescent="0.2">
      <c r="A89" s="157"/>
      <c r="B89" s="158"/>
      <c r="C89" s="185" t="s">
        <v>190</v>
      </c>
      <c r="D89" s="160"/>
      <c r="E89" s="161">
        <v>0.14438000000000001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0"/>
      <c r="X89" s="150"/>
      <c r="Y89" s="150"/>
      <c r="Z89" s="150"/>
      <c r="AA89" s="150"/>
      <c r="AB89" s="150"/>
      <c r="AC89" s="150"/>
      <c r="AD89" s="150"/>
      <c r="AE89" s="150" t="s">
        <v>113</v>
      </c>
      <c r="AF89" s="150">
        <v>0</v>
      </c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</row>
    <row r="90" spans="1:58" ht="22.5" outlineLevel="1" x14ac:dyDescent="0.2">
      <c r="A90" s="157"/>
      <c r="B90" s="158"/>
      <c r="C90" s="185" t="s">
        <v>191</v>
      </c>
      <c r="D90" s="160"/>
      <c r="E90" s="161">
        <v>4.1250000000000002E-2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0"/>
      <c r="X90" s="150"/>
      <c r="Y90" s="150"/>
      <c r="Z90" s="150"/>
      <c r="AA90" s="150"/>
      <c r="AB90" s="150"/>
      <c r="AC90" s="150"/>
      <c r="AD90" s="150"/>
      <c r="AE90" s="150" t="s">
        <v>113</v>
      </c>
      <c r="AF90" s="150">
        <v>0</v>
      </c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outlineLevel="1" x14ac:dyDescent="0.2">
      <c r="A91" s="157"/>
      <c r="B91" s="158"/>
      <c r="C91" s="185" t="s">
        <v>192</v>
      </c>
      <c r="D91" s="160"/>
      <c r="E91" s="161">
        <v>3.3599999999999998E-2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0"/>
      <c r="X91" s="150"/>
      <c r="Y91" s="150"/>
      <c r="Z91" s="150"/>
      <c r="AA91" s="150"/>
      <c r="AB91" s="150"/>
      <c r="AC91" s="150"/>
      <c r="AD91" s="150"/>
      <c r="AE91" s="150" t="s">
        <v>113</v>
      </c>
      <c r="AF91" s="150">
        <v>0</v>
      </c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</row>
    <row r="92" spans="1:58" ht="22.5" outlineLevel="1" x14ac:dyDescent="0.2">
      <c r="A92" s="157"/>
      <c r="B92" s="158"/>
      <c r="C92" s="185" t="s">
        <v>193</v>
      </c>
      <c r="D92" s="160"/>
      <c r="E92" s="161">
        <v>4.1250000000000002E-2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0"/>
      <c r="X92" s="150"/>
      <c r="Y92" s="150"/>
      <c r="Z92" s="150"/>
      <c r="AA92" s="150"/>
      <c r="AB92" s="150"/>
      <c r="AC92" s="150"/>
      <c r="AD92" s="150"/>
      <c r="AE92" s="150" t="s">
        <v>113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ht="22.5" outlineLevel="1" x14ac:dyDescent="0.2">
      <c r="A93" s="157"/>
      <c r="B93" s="158"/>
      <c r="C93" s="185" t="s">
        <v>194</v>
      </c>
      <c r="D93" s="160"/>
      <c r="E93" s="161">
        <v>3.7499999999999999E-2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0"/>
      <c r="X93" s="150"/>
      <c r="Y93" s="150"/>
      <c r="Z93" s="150"/>
      <c r="AA93" s="150"/>
      <c r="AB93" s="150"/>
      <c r="AC93" s="150"/>
      <c r="AD93" s="150"/>
      <c r="AE93" s="150" t="s">
        <v>113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ht="22.5" outlineLevel="1" x14ac:dyDescent="0.2">
      <c r="A94" s="157"/>
      <c r="B94" s="158"/>
      <c r="C94" s="185" t="s">
        <v>195</v>
      </c>
      <c r="D94" s="160"/>
      <c r="E94" s="161">
        <v>3.7499999999999999E-2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0"/>
      <c r="X94" s="150"/>
      <c r="Y94" s="150"/>
      <c r="Z94" s="150"/>
      <c r="AA94" s="150"/>
      <c r="AB94" s="150"/>
      <c r="AC94" s="150"/>
      <c r="AD94" s="150"/>
      <c r="AE94" s="150" t="s">
        <v>113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</row>
    <row r="95" spans="1:58" ht="22.5" outlineLevel="1" x14ac:dyDescent="0.2">
      <c r="A95" s="157"/>
      <c r="B95" s="158"/>
      <c r="C95" s="185" t="s">
        <v>196</v>
      </c>
      <c r="D95" s="160"/>
      <c r="E95" s="161">
        <v>0.1125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0"/>
      <c r="X95" s="150"/>
      <c r="Y95" s="150"/>
      <c r="Z95" s="150"/>
      <c r="AA95" s="150"/>
      <c r="AB95" s="150"/>
      <c r="AC95" s="150"/>
      <c r="AD95" s="150"/>
      <c r="AE95" s="150" t="s">
        <v>113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ht="22.5" outlineLevel="1" x14ac:dyDescent="0.2">
      <c r="A96" s="157"/>
      <c r="B96" s="158"/>
      <c r="C96" s="185" t="s">
        <v>197</v>
      </c>
      <c r="D96" s="160"/>
      <c r="E96" s="161">
        <v>0.1125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0"/>
      <c r="X96" s="150"/>
      <c r="Y96" s="150"/>
      <c r="Z96" s="150"/>
      <c r="AA96" s="150"/>
      <c r="AB96" s="150"/>
      <c r="AC96" s="150"/>
      <c r="AD96" s="150"/>
      <c r="AE96" s="150" t="s">
        <v>113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ht="22.5" outlineLevel="1" x14ac:dyDescent="0.2">
      <c r="A97" s="157"/>
      <c r="B97" s="158"/>
      <c r="C97" s="185" t="s">
        <v>198</v>
      </c>
      <c r="D97" s="160"/>
      <c r="E97" s="161">
        <v>1.4999999999999999E-2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0"/>
      <c r="X97" s="150"/>
      <c r="Y97" s="150"/>
      <c r="Z97" s="150"/>
      <c r="AA97" s="150"/>
      <c r="AB97" s="150"/>
      <c r="AC97" s="150"/>
      <c r="AD97" s="150"/>
      <c r="AE97" s="150" t="s">
        <v>113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ht="22.5" outlineLevel="1" x14ac:dyDescent="0.2">
      <c r="A98" s="157"/>
      <c r="B98" s="158"/>
      <c r="C98" s="185" t="s">
        <v>199</v>
      </c>
      <c r="D98" s="160"/>
      <c r="E98" s="161">
        <v>3.7499999999999999E-2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0"/>
      <c r="X98" s="150"/>
      <c r="Y98" s="150"/>
      <c r="Z98" s="150"/>
      <c r="AA98" s="150"/>
      <c r="AB98" s="150"/>
      <c r="AC98" s="150"/>
      <c r="AD98" s="150"/>
      <c r="AE98" s="150" t="s">
        <v>113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ht="22.5" outlineLevel="1" x14ac:dyDescent="0.2">
      <c r="A99" s="157"/>
      <c r="B99" s="158"/>
      <c r="C99" s="185" t="s">
        <v>200</v>
      </c>
      <c r="D99" s="160"/>
      <c r="E99" s="161">
        <v>3.7499999999999999E-2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0"/>
      <c r="X99" s="150"/>
      <c r="Y99" s="150"/>
      <c r="Z99" s="150"/>
      <c r="AA99" s="150"/>
      <c r="AB99" s="150"/>
      <c r="AC99" s="150"/>
      <c r="AD99" s="150"/>
      <c r="AE99" s="150" t="s">
        <v>113</v>
      </c>
      <c r="AF99" s="150">
        <v>0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</row>
    <row r="100" spans="1:58" outlineLevel="1" x14ac:dyDescent="0.2">
      <c r="A100" s="170">
        <v>21</v>
      </c>
      <c r="B100" s="171" t="s">
        <v>201</v>
      </c>
      <c r="C100" s="184" t="s">
        <v>202</v>
      </c>
      <c r="D100" s="172" t="s">
        <v>153</v>
      </c>
      <c r="E100" s="173">
        <v>9.7880000000000003</v>
      </c>
      <c r="F100" s="174"/>
      <c r="G100" s="175">
        <f>ROUND(E100*F100,2)</f>
        <v>0</v>
      </c>
      <c r="H100" s="174">
        <v>0</v>
      </c>
      <c r="I100" s="175">
        <f>ROUND(E100*H100,2)</f>
        <v>0</v>
      </c>
      <c r="J100" s="174">
        <v>503</v>
      </c>
      <c r="K100" s="175">
        <f>ROUND(E100*J100,2)</f>
        <v>4923.3599999999997</v>
      </c>
      <c r="L100" s="175">
        <v>21</v>
      </c>
      <c r="M100" s="175">
        <f>G100*(1+L100/100)</f>
        <v>0</v>
      </c>
      <c r="N100" s="175">
        <v>0</v>
      </c>
      <c r="O100" s="175">
        <f>ROUND(E100*N100,2)</f>
        <v>0</v>
      </c>
      <c r="P100" s="175">
        <v>0</v>
      </c>
      <c r="Q100" s="175">
        <f>ROUND(E100*P100,2)</f>
        <v>0</v>
      </c>
      <c r="R100" s="175"/>
      <c r="S100" s="159">
        <v>1.1000000000000001</v>
      </c>
      <c r="T100" s="159">
        <f>ROUND(E100*S100,2)</f>
        <v>10.77</v>
      </c>
      <c r="U100" s="159"/>
      <c r="V100" s="159" t="s">
        <v>110</v>
      </c>
      <c r="W100" s="150"/>
      <c r="X100" s="150"/>
      <c r="Y100" s="150"/>
      <c r="Z100" s="150"/>
      <c r="AA100" s="150"/>
      <c r="AB100" s="150"/>
      <c r="AC100" s="150"/>
      <c r="AD100" s="150"/>
      <c r="AE100" s="150" t="s">
        <v>111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outlineLevel="1" x14ac:dyDescent="0.2">
      <c r="A101" s="157"/>
      <c r="B101" s="158"/>
      <c r="C101" s="185" t="s">
        <v>203</v>
      </c>
      <c r="D101" s="160"/>
      <c r="E101" s="161">
        <v>9.7880000000000003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0"/>
      <c r="X101" s="150"/>
      <c r="Y101" s="150"/>
      <c r="Z101" s="150"/>
      <c r="AA101" s="150"/>
      <c r="AB101" s="150"/>
      <c r="AC101" s="150"/>
      <c r="AD101" s="150"/>
      <c r="AE101" s="150" t="s">
        <v>113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outlineLevel="1" x14ac:dyDescent="0.2">
      <c r="A102" s="170">
        <v>22</v>
      </c>
      <c r="B102" s="171" t="s">
        <v>204</v>
      </c>
      <c r="C102" s="184" t="s">
        <v>205</v>
      </c>
      <c r="D102" s="172" t="s">
        <v>206</v>
      </c>
      <c r="E102" s="173">
        <v>29.364000000000001</v>
      </c>
      <c r="F102" s="174"/>
      <c r="G102" s="175">
        <f>ROUND(E102*F102,2)</f>
        <v>0</v>
      </c>
      <c r="H102" s="174">
        <v>0</v>
      </c>
      <c r="I102" s="175">
        <f>ROUND(E102*H102,2)</f>
        <v>0</v>
      </c>
      <c r="J102" s="174">
        <v>389</v>
      </c>
      <c r="K102" s="175">
        <f>ROUND(E102*J102,2)</f>
        <v>11422.6</v>
      </c>
      <c r="L102" s="175">
        <v>21</v>
      </c>
      <c r="M102" s="175">
        <f>G102*(1+L102/100)</f>
        <v>0</v>
      </c>
      <c r="N102" s="175">
        <v>0</v>
      </c>
      <c r="O102" s="175">
        <f>ROUND(E102*N102,2)</f>
        <v>0</v>
      </c>
      <c r="P102" s="175">
        <v>0</v>
      </c>
      <c r="Q102" s="175">
        <f>ROUND(E102*P102,2)</f>
        <v>0</v>
      </c>
      <c r="R102" s="175"/>
      <c r="S102" s="159">
        <v>0</v>
      </c>
      <c r="T102" s="159">
        <f>ROUND(E102*S102,2)</f>
        <v>0</v>
      </c>
      <c r="U102" s="159"/>
      <c r="V102" s="159" t="s">
        <v>110</v>
      </c>
      <c r="W102" s="150"/>
      <c r="X102" s="150"/>
      <c r="Y102" s="150"/>
      <c r="Z102" s="150"/>
      <c r="AA102" s="150"/>
      <c r="AB102" s="150"/>
      <c r="AC102" s="150"/>
      <c r="AD102" s="150"/>
      <c r="AE102" s="150" t="s">
        <v>111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outlineLevel="1" x14ac:dyDescent="0.2">
      <c r="A103" s="157"/>
      <c r="B103" s="158"/>
      <c r="C103" s="185" t="s">
        <v>207</v>
      </c>
      <c r="D103" s="160"/>
      <c r="E103" s="161">
        <v>29.364000000000001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0"/>
      <c r="X103" s="150"/>
      <c r="Y103" s="150"/>
      <c r="Z103" s="150"/>
      <c r="AA103" s="150"/>
      <c r="AB103" s="150"/>
      <c r="AC103" s="150"/>
      <c r="AD103" s="150"/>
      <c r="AE103" s="150" t="s">
        <v>113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outlineLevel="1" x14ac:dyDescent="0.2">
      <c r="A104" s="170">
        <v>23</v>
      </c>
      <c r="B104" s="171" t="s">
        <v>208</v>
      </c>
      <c r="C104" s="184" t="s">
        <v>209</v>
      </c>
      <c r="D104" s="172" t="s">
        <v>126</v>
      </c>
      <c r="E104" s="173">
        <v>1.0785199999999999</v>
      </c>
      <c r="F104" s="174"/>
      <c r="G104" s="175">
        <f>ROUND(E104*F104,2)</f>
        <v>0</v>
      </c>
      <c r="H104" s="174">
        <v>12000</v>
      </c>
      <c r="I104" s="175">
        <f>ROUND(E104*H104,2)</f>
        <v>12942.24</v>
      </c>
      <c r="J104" s="174">
        <v>0</v>
      </c>
      <c r="K104" s="175">
        <f>ROUND(E104*J104,2)</f>
        <v>0</v>
      </c>
      <c r="L104" s="175">
        <v>21</v>
      </c>
      <c r="M104" s="175">
        <f>G104*(1+L104/100)</f>
        <v>0</v>
      </c>
      <c r="N104" s="175">
        <v>0.55000000000000004</v>
      </c>
      <c r="O104" s="175">
        <f>ROUND(E104*N104,2)</f>
        <v>0.59</v>
      </c>
      <c r="P104" s="175">
        <v>0</v>
      </c>
      <c r="Q104" s="175">
        <f>ROUND(E104*P104,2)</f>
        <v>0</v>
      </c>
      <c r="R104" s="175"/>
      <c r="S104" s="159">
        <v>0</v>
      </c>
      <c r="T104" s="159">
        <f>ROUND(E104*S104,2)</f>
        <v>0</v>
      </c>
      <c r="U104" s="159"/>
      <c r="V104" s="159" t="s">
        <v>210</v>
      </c>
      <c r="W104" s="150"/>
      <c r="X104" s="150"/>
      <c r="Y104" s="150"/>
      <c r="Z104" s="150"/>
      <c r="AA104" s="150"/>
      <c r="AB104" s="150"/>
      <c r="AC104" s="150"/>
      <c r="AD104" s="150"/>
      <c r="AE104" s="150" t="s">
        <v>211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outlineLevel="1" x14ac:dyDescent="0.2">
      <c r="A105" s="157"/>
      <c r="B105" s="158"/>
      <c r="C105" s="185" t="s">
        <v>154</v>
      </c>
      <c r="D105" s="160"/>
      <c r="E105" s="161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0"/>
      <c r="X105" s="150"/>
      <c r="Y105" s="150"/>
      <c r="Z105" s="150"/>
      <c r="AA105" s="150"/>
      <c r="AB105" s="150"/>
      <c r="AC105" s="150"/>
      <c r="AD105" s="150"/>
      <c r="AE105" s="150" t="s">
        <v>113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ht="22.5" outlineLevel="1" x14ac:dyDescent="0.2">
      <c r="A106" s="157"/>
      <c r="B106" s="158"/>
      <c r="C106" s="185" t="s">
        <v>183</v>
      </c>
      <c r="D106" s="160"/>
      <c r="E106" s="161">
        <v>4.1250000000000002E-2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0"/>
      <c r="X106" s="150"/>
      <c r="Y106" s="150"/>
      <c r="Z106" s="150"/>
      <c r="AA106" s="150"/>
      <c r="AB106" s="150"/>
      <c r="AC106" s="150"/>
      <c r="AD106" s="150"/>
      <c r="AE106" s="150" t="s">
        <v>113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ht="22.5" outlineLevel="1" x14ac:dyDescent="0.2">
      <c r="A107" s="157"/>
      <c r="B107" s="158"/>
      <c r="C107" s="185" t="s">
        <v>184</v>
      </c>
      <c r="D107" s="160"/>
      <c r="E107" s="161">
        <v>4.1250000000000002E-2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0"/>
      <c r="X107" s="150"/>
      <c r="Y107" s="150"/>
      <c r="Z107" s="150"/>
      <c r="AA107" s="150"/>
      <c r="AB107" s="150"/>
      <c r="AC107" s="150"/>
      <c r="AD107" s="150"/>
      <c r="AE107" s="150" t="s">
        <v>113</v>
      </c>
      <c r="AF107" s="150">
        <v>0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ht="22.5" outlineLevel="1" x14ac:dyDescent="0.2">
      <c r="A108" s="157"/>
      <c r="B108" s="158"/>
      <c r="C108" s="185" t="s">
        <v>185</v>
      </c>
      <c r="D108" s="160"/>
      <c r="E108" s="161">
        <v>4.1250000000000002E-2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0"/>
      <c r="X108" s="150"/>
      <c r="Y108" s="150"/>
      <c r="Z108" s="150"/>
      <c r="AA108" s="150"/>
      <c r="AB108" s="150"/>
      <c r="AC108" s="150"/>
      <c r="AD108" s="150"/>
      <c r="AE108" s="150" t="s">
        <v>113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ht="22.5" outlineLevel="1" x14ac:dyDescent="0.2">
      <c r="A109" s="157"/>
      <c r="B109" s="158"/>
      <c r="C109" s="185" t="s">
        <v>186</v>
      </c>
      <c r="D109" s="160"/>
      <c r="E109" s="161">
        <v>8.2500000000000004E-2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0"/>
      <c r="X109" s="150"/>
      <c r="Y109" s="150"/>
      <c r="Z109" s="150"/>
      <c r="AA109" s="150"/>
      <c r="AB109" s="150"/>
      <c r="AC109" s="150"/>
      <c r="AD109" s="150"/>
      <c r="AE109" s="150" t="s">
        <v>113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ht="22.5" outlineLevel="1" x14ac:dyDescent="0.2">
      <c r="A110" s="157"/>
      <c r="B110" s="158"/>
      <c r="C110" s="185" t="s">
        <v>187</v>
      </c>
      <c r="D110" s="160"/>
      <c r="E110" s="161">
        <v>4.1250000000000002E-2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0"/>
      <c r="X110" s="150"/>
      <c r="Y110" s="150"/>
      <c r="Z110" s="150"/>
      <c r="AA110" s="150"/>
      <c r="AB110" s="150"/>
      <c r="AC110" s="150"/>
      <c r="AD110" s="150"/>
      <c r="AE110" s="150" t="s">
        <v>113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</row>
    <row r="111" spans="1:58" ht="22.5" outlineLevel="1" x14ac:dyDescent="0.2">
      <c r="A111" s="157"/>
      <c r="B111" s="158"/>
      <c r="C111" s="185" t="s">
        <v>188</v>
      </c>
      <c r="D111" s="160"/>
      <c r="E111" s="161">
        <v>4.1250000000000002E-2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0"/>
      <c r="X111" s="150"/>
      <c r="Y111" s="150"/>
      <c r="Z111" s="150"/>
      <c r="AA111" s="150"/>
      <c r="AB111" s="150"/>
      <c r="AC111" s="150"/>
      <c r="AD111" s="150"/>
      <c r="AE111" s="150" t="s">
        <v>113</v>
      </c>
      <c r="AF111" s="150">
        <v>0</v>
      </c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</row>
    <row r="112" spans="1:58" ht="22.5" outlineLevel="1" x14ac:dyDescent="0.2">
      <c r="A112" s="157"/>
      <c r="B112" s="158"/>
      <c r="C112" s="185" t="s">
        <v>189</v>
      </c>
      <c r="D112" s="160"/>
      <c r="E112" s="161">
        <v>4.1250000000000002E-2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0"/>
      <c r="X112" s="150"/>
      <c r="Y112" s="150"/>
      <c r="Z112" s="150"/>
      <c r="AA112" s="150"/>
      <c r="AB112" s="150"/>
      <c r="AC112" s="150"/>
      <c r="AD112" s="150"/>
      <c r="AE112" s="150" t="s">
        <v>113</v>
      </c>
      <c r="AF112" s="150">
        <v>0</v>
      </c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ht="22.5" outlineLevel="1" x14ac:dyDescent="0.2">
      <c r="A113" s="157"/>
      <c r="B113" s="158"/>
      <c r="C113" s="185" t="s">
        <v>190</v>
      </c>
      <c r="D113" s="160"/>
      <c r="E113" s="161">
        <v>0.14438000000000001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0"/>
      <c r="X113" s="150"/>
      <c r="Y113" s="150"/>
      <c r="Z113" s="150"/>
      <c r="AA113" s="150"/>
      <c r="AB113" s="150"/>
      <c r="AC113" s="150"/>
      <c r="AD113" s="150"/>
      <c r="AE113" s="150" t="s">
        <v>113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ht="22.5" outlineLevel="1" x14ac:dyDescent="0.2">
      <c r="A114" s="157"/>
      <c r="B114" s="158"/>
      <c r="C114" s="185" t="s">
        <v>191</v>
      </c>
      <c r="D114" s="160"/>
      <c r="E114" s="161">
        <v>4.1250000000000002E-2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0"/>
      <c r="X114" s="150"/>
      <c r="Y114" s="150"/>
      <c r="Z114" s="150"/>
      <c r="AA114" s="150"/>
      <c r="AB114" s="150"/>
      <c r="AC114" s="150"/>
      <c r="AD114" s="150"/>
      <c r="AE114" s="150" t="s">
        <v>113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outlineLevel="1" x14ac:dyDescent="0.2">
      <c r="A115" s="157"/>
      <c r="B115" s="158"/>
      <c r="C115" s="185" t="s">
        <v>192</v>
      </c>
      <c r="D115" s="160"/>
      <c r="E115" s="161">
        <v>3.3599999999999998E-2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0"/>
      <c r="X115" s="150"/>
      <c r="Y115" s="150"/>
      <c r="Z115" s="150"/>
      <c r="AA115" s="150"/>
      <c r="AB115" s="150"/>
      <c r="AC115" s="150"/>
      <c r="AD115" s="150"/>
      <c r="AE115" s="150" t="s">
        <v>113</v>
      </c>
      <c r="AF115" s="150">
        <v>0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</row>
    <row r="116" spans="1:58" ht="22.5" outlineLevel="1" x14ac:dyDescent="0.2">
      <c r="A116" s="157"/>
      <c r="B116" s="158"/>
      <c r="C116" s="185" t="s">
        <v>193</v>
      </c>
      <c r="D116" s="160"/>
      <c r="E116" s="161">
        <v>4.1250000000000002E-2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0"/>
      <c r="X116" s="150"/>
      <c r="Y116" s="150"/>
      <c r="Z116" s="150"/>
      <c r="AA116" s="150"/>
      <c r="AB116" s="150"/>
      <c r="AC116" s="150"/>
      <c r="AD116" s="150"/>
      <c r="AE116" s="150" t="s">
        <v>113</v>
      </c>
      <c r="AF116" s="150">
        <v>0</v>
      </c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</row>
    <row r="117" spans="1:58" ht="22.5" outlineLevel="1" x14ac:dyDescent="0.2">
      <c r="A117" s="157"/>
      <c r="B117" s="158"/>
      <c r="C117" s="185" t="s">
        <v>194</v>
      </c>
      <c r="D117" s="160"/>
      <c r="E117" s="161">
        <v>3.7499999999999999E-2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0"/>
      <c r="X117" s="150"/>
      <c r="Y117" s="150"/>
      <c r="Z117" s="150"/>
      <c r="AA117" s="150"/>
      <c r="AB117" s="150"/>
      <c r="AC117" s="150"/>
      <c r="AD117" s="150"/>
      <c r="AE117" s="150" t="s">
        <v>113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ht="22.5" outlineLevel="1" x14ac:dyDescent="0.2">
      <c r="A118" s="157"/>
      <c r="B118" s="158"/>
      <c r="C118" s="185" t="s">
        <v>195</v>
      </c>
      <c r="D118" s="160"/>
      <c r="E118" s="161">
        <v>3.7499999999999999E-2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0"/>
      <c r="X118" s="150"/>
      <c r="Y118" s="150"/>
      <c r="Z118" s="150"/>
      <c r="AA118" s="150"/>
      <c r="AB118" s="150"/>
      <c r="AC118" s="150"/>
      <c r="AD118" s="150"/>
      <c r="AE118" s="150" t="s">
        <v>113</v>
      </c>
      <c r="AF118" s="150">
        <v>0</v>
      </c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</row>
    <row r="119" spans="1:58" ht="22.5" outlineLevel="1" x14ac:dyDescent="0.2">
      <c r="A119" s="157"/>
      <c r="B119" s="158"/>
      <c r="C119" s="185" t="s">
        <v>196</v>
      </c>
      <c r="D119" s="160"/>
      <c r="E119" s="161">
        <v>0.1125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0"/>
      <c r="X119" s="150"/>
      <c r="Y119" s="150"/>
      <c r="Z119" s="150"/>
      <c r="AA119" s="150"/>
      <c r="AB119" s="150"/>
      <c r="AC119" s="150"/>
      <c r="AD119" s="150"/>
      <c r="AE119" s="150" t="s">
        <v>113</v>
      </c>
      <c r="AF119" s="150">
        <v>0</v>
      </c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ht="22.5" outlineLevel="1" x14ac:dyDescent="0.2">
      <c r="A120" s="157"/>
      <c r="B120" s="158"/>
      <c r="C120" s="185" t="s">
        <v>197</v>
      </c>
      <c r="D120" s="160"/>
      <c r="E120" s="161">
        <v>0.1125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0"/>
      <c r="X120" s="150"/>
      <c r="Y120" s="150"/>
      <c r="Z120" s="150"/>
      <c r="AA120" s="150"/>
      <c r="AB120" s="150"/>
      <c r="AC120" s="150"/>
      <c r="AD120" s="150"/>
      <c r="AE120" s="150" t="s">
        <v>113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ht="22.5" outlineLevel="1" x14ac:dyDescent="0.2">
      <c r="A121" s="157"/>
      <c r="B121" s="158"/>
      <c r="C121" s="185" t="s">
        <v>198</v>
      </c>
      <c r="D121" s="160"/>
      <c r="E121" s="161">
        <v>1.4999999999999999E-2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0"/>
      <c r="X121" s="150"/>
      <c r="Y121" s="150"/>
      <c r="Z121" s="150"/>
      <c r="AA121" s="150"/>
      <c r="AB121" s="150"/>
      <c r="AC121" s="150"/>
      <c r="AD121" s="150"/>
      <c r="AE121" s="150" t="s">
        <v>113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ht="22.5" outlineLevel="1" x14ac:dyDescent="0.2">
      <c r="A122" s="157"/>
      <c r="B122" s="158"/>
      <c r="C122" s="185" t="s">
        <v>199</v>
      </c>
      <c r="D122" s="160"/>
      <c r="E122" s="161">
        <v>3.7499999999999999E-2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0"/>
      <c r="X122" s="150"/>
      <c r="Y122" s="150"/>
      <c r="Z122" s="150"/>
      <c r="AA122" s="150"/>
      <c r="AB122" s="150"/>
      <c r="AC122" s="150"/>
      <c r="AD122" s="150"/>
      <c r="AE122" s="150" t="s">
        <v>113</v>
      </c>
      <c r="AF122" s="150">
        <v>0</v>
      </c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</row>
    <row r="123" spans="1:58" ht="22.5" outlineLevel="1" x14ac:dyDescent="0.2">
      <c r="A123" s="157"/>
      <c r="B123" s="158"/>
      <c r="C123" s="185" t="s">
        <v>200</v>
      </c>
      <c r="D123" s="160"/>
      <c r="E123" s="161">
        <v>3.7499999999999999E-2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0"/>
      <c r="X123" s="150"/>
      <c r="Y123" s="150"/>
      <c r="Z123" s="150"/>
      <c r="AA123" s="150"/>
      <c r="AB123" s="150"/>
      <c r="AC123" s="150"/>
      <c r="AD123" s="150"/>
      <c r="AE123" s="150" t="s">
        <v>113</v>
      </c>
      <c r="AF123" s="150">
        <v>0</v>
      </c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outlineLevel="1" x14ac:dyDescent="0.2">
      <c r="A124" s="157"/>
      <c r="B124" s="158"/>
      <c r="C124" s="187" t="s">
        <v>212</v>
      </c>
      <c r="D124" s="162"/>
      <c r="E124" s="163">
        <v>9.8049999999999998E-2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0"/>
      <c r="X124" s="150"/>
      <c r="Y124" s="150"/>
      <c r="Z124" s="150"/>
      <c r="AA124" s="150"/>
      <c r="AB124" s="150"/>
      <c r="AC124" s="150"/>
      <c r="AD124" s="150"/>
      <c r="AE124" s="150" t="s">
        <v>113</v>
      </c>
      <c r="AF124" s="150">
        <v>4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</row>
    <row r="125" spans="1:58" ht="22.5" outlineLevel="1" x14ac:dyDescent="0.2">
      <c r="A125" s="176">
        <v>24</v>
      </c>
      <c r="B125" s="177" t="s">
        <v>213</v>
      </c>
      <c r="C125" s="186" t="s">
        <v>214</v>
      </c>
      <c r="D125" s="178" t="s">
        <v>0</v>
      </c>
      <c r="E125" s="179">
        <v>562.31769999999995</v>
      </c>
      <c r="F125" s="180"/>
      <c r="G125" s="181">
        <f t="shared" ref="G125:G132" si="7">ROUND(E125*F125,2)</f>
        <v>0</v>
      </c>
      <c r="H125" s="180">
        <v>0</v>
      </c>
      <c r="I125" s="181">
        <f t="shared" ref="I125:I132" si="8">ROUND(E125*H125,2)</f>
        <v>0</v>
      </c>
      <c r="J125" s="180">
        <v>7.3</v>
      </c>
      <c r="K125" s="181">
        <f t="shared" ref="K125:K132" si="9">ROUND(E125*J125,2)</f>
        <v>4104.92</v>
      </c>
      <c r="L125" s="181">
        <v>21</v>
      </c>
      <c r="M125" s="181">
        <f t="shared" ref="M125:M132" si="10">G125*(1+L125/100)</f>
        <v>0</v>
      </c>
      <c r="N125" s="181">
        <v>0</v>
      </c>
      <c r="O125" s="181">
        <f t="shared" ref="O125:O132" si="11">ROUND(E125*N125,2)</f>
        <v>0</v>
      </c>
      <c r="P125" s="181">
        <v>0</v>
      </c>
      <c r="Q125" s="181">
        <f t="shared" ref="Q125:Q132" si="12">ROUND(E125*P125,2)</f>
        <v>0</v>
      </c>
      <c r="R125" s="181"/>
      <c r="S125" s="159">
        <v>0</v>
      </c>
      <c r="T125" s="159">
        <f t="shared" ref="T125:T132" si="13">ROUND(E125*S125,2)</f>
        <v>0</v>
      </c>
      <c r="U125" s="159"/>
      <c r="V125" s="159" t="s">
        <v>149</v>
      </c>
      <c r="W125" s="150"/>
      <c r="X125" s="150"/>
      <c r="Y125" s="150"/>
      <c r="Z125" s="150"/>
      <c r="AA125" s="150"/>
      <c r="AB125" s="150"/>
      <c r="AC125" s="150"/>
      <c r="AD125" s="150"/>
      <c r="AE125" s="150" t="s">
        <v>150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76">
        <v>25</v>
      </c>
      <c r="B126" s="177" t="s">
        <v>130</v>
      </c>
      <c r="C126" s="186" t="s">
        <v>131</v>
      </c>
      <c r="D126" s="178" t="s">
        <v>132</v>
      </c>
      <c r="E126" s="179">
        <v>0.59136</v>
      </c>
      <c r="F126" s="180"/>
      <c r="G126" s="181">
        <f t="shared" si="7"/>
        <v>0</v>
      </c>
      <c r="H126" s="180">
        <v>0</v>
      </c>
      <c r="I126" s="181">
        <f t="shared" si="8"/>
        <v>0</v>
      </c>
      <c r="J126" s="180">
        <v>338.5</v>
      </c>
      <c r="K126" s="181">
        <f t="shared" si="9"/>
        <v>200.18</v>
      </c>
      <c r="L126" s="181">
        <v>21</v>
      </c>
      <c r="M126" s="181">
        <f t="shared" si="10"/>
        <v>0</v>
      </c>
      <c r="N126" s="181">
        <v>0</v>
      </c>
      <c r="O126" s="181">
        <f t="shared" si="11"/>
        <v>0</v>
      </c>
      <c r="P126" s="181">
        <v>0</v>
      </c>
      <c r="Q126" s="181">
        <f t="shared" si="12"/>
        <v>0</v>
      </c>
      <c r="R126" s="181"/>
      <c r="S126" s="159">
        <v>0.93300000000000005</v>
      </c>
      <c r="T126" s="159">
        <f t="shared" si="13"/>
        <v>0.55000000000000004</v>
      </c>
      <c r="U126" s="159"/>
      <c r="V126" s="159" t="s">
        <v>133</v>
      </c>
      <c r="W126" s="150"/>
      <c r="X126" s="150"/>
      <c r="Y126" s="150"/>
      <c r="Z126" s="150"/>
      <c r="AA126" s="150"/>
      <c r="AB126" s="150"/>
      <c r="AC126" s="150"/>
      <c r="AD126" s="150"/>
      <c r="AE126" s="150" t="s">
        <v>134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outlineLevel="1" x14ac:dyDescent="0.2">
      <c r="A127" s="176">
        <v>26</v>
      </c>
      <c r="B127" s="177" t="s">
        <v>135</v>
      </c>
      <c r="C127" s="186" t="s">
        <v>136</v>
      </c>
      <c r="D127" s="178" t="s">
        <v>132</v>
      </c>
      <c r="E127" s="179">
        <v>1.18272</v>
      </c>
      <c r="F127" s="180"/>
      <c r="G127" s="181">
        <f t="shared" si="7"/>
        <v>0</v>
      </c>
      <c r="H127" s="180">
        <v>0</v>
      </c>
      <c r="I127" s="181">
        <f t="shared" si="8"/>
        <v>0</v>
      </c>
      <c r="J127" s="180">
        <v>211.5</v>
      </c>
      <c r="K127" s="181">
        <f t="shared" si="9"/>
        <v>250.15</v>
      </c>
      <c r="L127" s="181">
        <v>21</v>
      </c>
      <c r="M127" s="181">
        <f t="shared" si="10"/>
        <v>0</v>
      </c>
      <c r="N127" s="181">
        <v>0</v>
      </c>
      <c r="O127" s="181">
        <f t="shared" si="11"/>
        <v>0</v>
      </c>
      <c r="P127" s="181">
        <v>0</v>
      </c>
      <c r="Q127" s="181">
        <f t="shared" si="12"/>
        <v>0</v>
      </c>
      <c r="R127" s="181"/>
      <c r="S127" s="159">
        <v>0.65300000000000002</v>
      </c>
      <c r="T127" s="159">
        <f t="shared" si="13"/>
        <v>0.77</v>
      </c>
      <c r="U127" s="159"/>
      <c r="V127" s="159" t="s">
        <v>133</v>
      </c>
      <c r="W127" s="150"/>
      <c r="X127" s="150"/>
      <c r="Y127" s="150"/>
      <c r="Z127" s="150"/>
      <c r="AA127" s="150"/>
      <c r="AB127" s="150"/>
      <c r="AC127" s="150"/>
      <c r="AD127" s="150"/>
      <c r="AE127" s="150" t="s">
        <v>134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</row>
    <row r="128" spans="1:58" outlineLevel="1" x14ac:dyDescent="0.2">
      <c r="A128" s="176">
        <v>27</v>
      </c>
      <c r="B128" s="177" t="s">
        <v>137</v>
      </c>
      <c r="C128" s="186" t="s">
        <v>138</v>
      </c>
      <c r="D128" s="178" t="s">
        <v>132</v>
      </c>
      <c r="E128" s="179">
        <v>0.59136</v>
      </c>
      <c r="F128" s="180"/>
      <c r="G128" s="181">
        <f t="shared" si="7"/>
        <v>0</v>
      </c>
      <c r="H128" s="180">
        <v>0</v>
      </c>
      <c r="I128" s="181">
        <f t="shared" si="8"/>
        <v>0</v>
      </c>
      <c r="J128" s="180">
        <v>220</v>
      </c>
      <c r="K128" s="181">
        <f t="shared" si="9"/>
        <v>130.1</v>
      </c>
      <c r="L128" s="181">
        <v>21</v>
      </c>
      <c r="M128" s="181">
        <f t="shared" si="10"/>
        <v>0</v>
      </c>
      <c r="N128" s="181">
        <v>0</v>
      </c>
      <c r="O128" s="181">
        <f t="shared" si="11"/>
        <v>0</v>
      </c>
      <c r="P128" s="181">
        <v>0</v>
      </c>
      <c r="Q128" s="181">
        <f t="shared" si="12"/>
        <v>0</v>
      </c>
      <c r="R128" s="181"/>
      <c r="S128" s="159">
        <v>0.49</v>
      </c>
      <c r="T128" s="159">
        <f t="shared" si="13"/>
        <v>0.28999999999999998</v>
      </c>
      <c r="U128" s="159"/>
      <c r="V128" s="159" t="s">
        <v>133</v>
      </c>
      <c r="W128" s="150"/>
      <c r="X128" s="150"/>
      <c r="Y128" s="150"/>
      <c r="Z128" s="150"/>
      <c r="AA128" s="150"/>
      <c r="AB128" s="150"/>
      <c r="AC128" s="150"/>
      <c r="AD128" s="150"/>
      <c r="AE128" s="150" t="s">
        <v>134</v>
      </c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</row>
    <row r="129" spans="1:58" outlineLevel="1" x14ac:dyDescent="0.2">
      <c r="A129" s="176">
        <v>28</v>
      </c>
      <c r="B129" s="177" t="s">
        <v>139</v>
      </c>
      <c r="C129" s="186" t="s">
        <v>140</v>
      </c>
      <c r="D129" s="178" t="s">
        <v>132</v>
      </c>
      <c r="E129" s="179">
        <v>11.23584</v>
      </c>
      <c r="F129" s="180"/>
      <c r="G129" s="181">
        <f t="shared" si="7"/>
        <v>0</v>
      </c>
      <c r="H129" s="180">
        <v>0</v>
      </c>
      <c r="I129" s="181">
        <f t="shared" si="8"/>
        <v>0</v>
      </c>
      <c r="J129" s="180">
        <v>15.7</v>
      </c>
      <c r="K129" s="181">
        <f t="shared" si="9"/>
        <v>176.4</v>
      </c>
      <c r="L129" s="181">
        <v>21</v>
      </c>
      <c r="M129" s="181">
        <f t="shared" si="10"/>
        <v>0</v>
      </c>
      <c r="N129" s="181">
        <v>0</v>
      </c>
      <c r="O129" s="181">
        <f t="shared" si="11"/>
        <v>0</v>
      </c>
      <c r="P129" s="181">
        <v>0</v>
      </c>
      <c r="Q129" s="181">
        <f t="shared" si="12"/>
        <v>0</v>
      </c>
      <c r="R129" s="181"/>
      <c r="S129" s="159">
        <v>0</v>
      </c>
      <c r="T129" s="159">
        <f t="shared" si="13"/>
        <v>0</v>
      </c>
      <c r="U129" s="159"/>
      <c r="V129" s="159" t="s">
        <v>133</v>
      </c>
      <c r="W129" s="150"/>
      <c r="X129" s="150"/>
      <c r="Y129" s="150"/>
      <c r="Z129" s="150"/>
      <c r="AA129" s="150"/>
      <c r="AB129" s="150"/>
      <c r="AC129" s="150"/>
      <c r="AD129" s="150"/>
      <c r="AE129" s="150" t="s">
        <v>134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</row>
    <row r="130" spans="1:58" outlineLevel="1" x14ac:dyDescent="0.2">
      <c r="A130" s="176">
        <v>29</v>
      </c>
      <c r="B130" s="177" t="s">
        <v>141</v>
      </c>
      <c r="C130" s="186" t="s">
        <v>142</v>
      </c>
      <c r="D130" s="178" t="s">
        <v>132</v>
      </c>
      <c r="E130" s="179">
        <v>0.59136</v>
      </c>
      <c r="F130" s="180"/>
      <c r="G130" s="181">
        <f t="shared" si="7"/>
        <v>0</v>
      </c>
      <c r="H130" s="180">
        <v>0</v>
      </c>
      <c r="I130" s="181">
        <f t="shared" si="8"/>
        <v>0</v>
      </c>
      <c r="J130" s="180">
        <v>305.5</v>
      </c>
      <c r="K130" s="181">
        <f t="shared" si="9"/>
        <v>180.66</v>
      </c>
      <c r="L130" s="181">
        <v>21</v>
      </c>
      <c r="M130" s="181">
        <f t="shared" si="10"/>
        <v>0</v>
      </c>
      <c r="N130" s="181">
        <v>0</v>
      </c>
      <c r="O130" s="181">
        <f t="shared" si="11"/>
        <v>0</v>
      </c>
      <c r="P130" s="181">
        <v>0</v>
      </c>
      <c r="Q130" s="181">
        <f t="shared" si="12"/>
        <v>0</v>
      </c>
      <c r="R130" s="181"/>
      <c r="S130" s="159">
        <v>0.94199999999999995</v>
      </c>
      <c r="T130" s="159">
        <f t="shared" si="13"/>
        <v>0.56000000000000005</v>
      </c>
      <c r="U130" s="159"/>
      <c r="V130" s="159" t="s">
        <v>133</v>
      </c>
      <c r="W130" s="150"/>
      <c r="X130" s="150"/>
      <c r="Y130" s="150"/>
      <c r="Z130" s="150"/>
      <c r="AA130" s="150"/>
      <c r="AB130" s="150"/>
      <c r="AC130" s="150"/>
      <c r="AD130" s="150"/>
      <c r="AE130" s="150" t="s">
        <v>134</v>
      </c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</row>
    <row r="131" spans="1:58" outlineLevel="1" x14ac:dyDescent="0.2">
      <c r="A131" s="176">
        <v>30</v>
      </c>
      <c r="B131" s="177" t="s">
        <v>143</v>
      </c>
      <c r="C131" s="186" t="s">
        <v>144</v>
      </c>
      <c r="D131" s="178" t="s">
        <v>132</v>
      </c>
      <c r="E131" s="179">
        <v>7.0963200000000004</v>
      </c>
      <c r="F131" s="180"/>
      <c r="G131" s="181">
        <f t="shared" si="7"/>
        <v>0</v>
      </c>
      <c r="H131" s="180">
        <v>0</v>
      </c>
      <c r="I131" s="181">
        <f t="shared" si="8"/>
        <v>0</v>
      </c>
      <c r="J131" s="180">
        <v>34</v>
      </c>
      <c r="K131" s="181">
        <f t="shared" si="9"/>
        <v>241.27</v>
      </c>
      <c r="L131" s="181">
        <v>21</v>
      </c>
      <c r="M131" s="181">
        <f t="shared" si="10"/>
        <v>0</v>
      </c>
      <c r="N131" s="181">
        <v>0</v>
      </c>
      <c r="O131" s="181">
        <f t="shared" si="11"/>
        <v>0</v>
      </c>
      <c r="P131" s="181">
        <v>0</v>
      </c>
      <c r="Q131" s="181">
        <f t="shared" si="12"/>
        <v>0</v>
      </c>
      <c r="R131" s="181"/>
      <c r="S131" s="159">
        <v>0.105</v>
      </c>
      <c r="T131" s="159">
        <f t="shared" si="13"/>
        <v>0.75</v>
      </c>
      <c r="U131" s="159"/>
      <c r="V131" s="159" t="s">
        <v>133</v>
      </c>
      <c r="W131" s="150"/>
      <c r="X131" s="150"/>
      <c r="Y131" s="150"/>
      <c r="Z131" s="150"/>
      <c r="AA131" s="150"/>
      <c r="AB131" s="150"/>
      <c r="AC131" s="150"/>
      <c r="AD131" s="150"/>
      <c r="AE131" s="150" t="s">
        <v>134</v>
      </c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</row>
    <row r="132" spans="1:58" outlineLevel="1" x14ac:dyDescent="0.2">
      <c r="A132" s="176">
        <v>31</v>
      </c>
      <c r="B132" s="177" t="s">
        <v>215</v>
      </c>
      <c r="C132" s="186" t="s">
        <v>216</v>
      </c>
      <c r="D132" s="178" t="s">
        <v>132</v>
      </c>
      <c r="E132" s="179">
        <v>0.59136</v>
      </c>
      <c r="F132" s="180"/>
      <c r="G132" s="181">
        <f t="shared" si="7"/>
        <v>0</v>
      </c>
      <c r="H132" s="180">
        <v>0</v>
      </c>
      <c r="I132" s="181">
        <f t="shared" si="8"/>
        <v>0</v>
      </c>
      <c r="J132" s="180">
        <v>500</v>
      </c>
      <c r="K132" s="181">
        <f t="shared" si="9"/>
        <v>295.68</v>
      </c>
      <c r="L132" s="181">
        <v>21</v>
      </c>
      <c r="M132" s="181">
        <f t="shared" si="10"/>
        <v>0</v>
      </c>
      <c r="N132" s="181">
        <v>0</v>
      </c>
      <c r="O132" s="181">
        <f t="shared" si="11"/>
        <v>0</v>
      </c>
      <c r="P132" s="181">
        <v>0</v>
      </c>
      <c r="Q132" s="181">
        <f t="shared" si="12"/>
        <v>0</v>
      </c>
      <c r="R132" s="181"/>
      <c r="S132" s="159">
        <v>0</v>
      </c>
      <c r="T132" s="159">
        <f t="shared" si="13"/>
        <v>0</v>
      </c>
      <c r="U132" s="159"/>
      <c r="V132" s="159" t="s">
        <v>133</v>
      </c>
      <c r="W132" s="150"/>
      <c r="X132" s="150"/>
      <c r="Y132" s="150"/>
      <c r="Z132" s="150"/>
      <c r="AA132" s="150"/>
      <c r="AB132" s="150"/>
      <c r="AC132" s="150"/>
      <c r="AD132" s="150"/>
      <c r="AE132" s="150" t="s">
        <v>134</v>
      </c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</row>
    <row r="133" spans="1:58" x14ac:dyDescent="0.2">
      <c r="A133" s="165" t="s">
        <v>105</v>
      </c>
      <c r="B133" s="166" t="s">
        <v>76</v>
      </c>
      <c r="C133" s="183" t="s">
        <v>77</v>
      </c>
      <c r="D133" s="167"/>
      <c r="E133" s="168"/>
      <c r="F133" s="169"/>
      <c r="G133" s="169">
        <f>SUMIF(AE134:AE135,"&lt;&gt;NOR",G134:G135)</f>
        <v>0</v>
      </c>
      <c r="H133" s="169"/>
      <c r="I133" s="169">
        <f>SUM(I134:I135)</f>
        <v>0</v>
      </c>
      <c r="J133" s="169"/>
      <c r="K133" s="169">
        <f>SUM(K134:K135)</f>
        <v>28629.9</v>
      </c>
      <c r="L133" s="169"/>
      <c r="M133" s="169">
        <f>SUM(M134:M135)</f>
        <v>0</v>
      </c>
      <c r="N133" s="169"/>
      <c r="O133" s="169">
        <f>SUM(O134:O135)</f>
        <v>2.86</v>
      </c>
      <c r="P133" s="169"/>
      <c r="Q133" s="169">
        <f>SUM(Q134:Q135)</f>
        <v>0</v>
      </c>
      <c r="R133" s="169"/>
      <c r="S133" s="164"/>
      <c r="T133" s="164">
        <f>SUM(T134:T135)</f>
        <v>0</v>
      </c>
      <c r="U133" s="164"/>
      <c r="V133" s="164"/>
      <c r="AE133" t="s">
        <v>106</v>
      </c>
    </row>
    <row r="134" spans="1:58" outlineLevel="1" x14ac:dyDescent="0.2">
      <c r="A134" s="170">
        <v>32</v>
      </c>
      <c r="B134" s="171" t="s">
        <v>217</v>
      </c>
      <c r="C134" s="184" t="s">
        <v>218</v>
      </c>
      <c r="D134" s="172" t="s">
        <v>219</v>
      </c>
      <c r="E134" s="173">
        <v>954.33</v>
      </c>
      <c r="F134" s="174"/>
      <c r="G134" s="175">
        <f>ROUND(E134*F134,2)</f>
        <v>0</v>
      </c>
      <c r="H134" s="174">
        <v>0</v>
      </c>
      <c r="I134" s="175">
        <f>ROUND(E134*H134,2)</f>
        <v>0</v>
      </c>
      <c r="J134" s="174">
        <v>30</v>
      </c>
      <c r="K134" s="175">
        <f>ROUND(E134*J134,2)</f>
        <v>28629.9</v>
      </c>
      <c r="L134" s="175">
        <v>21</v>
      </c>
      <c r="M134" s="175">
        <f>G134*(1+L134/100)</f>
        <v>0</v>
      </c>
      <c r="N134" s="175">
        <v>3.0000000000000001E-3</v>
      </c>
      <c r="O134" s="175">
        <f>ROUND(E134*N134,2)</f>
        <v>2.86</v>
      </c>
      <c r="P134" s="175">
        <v>0</v>
      </c>
      <c r="Q134" s="175">
        <f>ROUND(E134*P134,2)</f>
        <v>0</v>
      </c>
      <c r="R134" s="175"/>
      <c r="S134" s="159">
        <v>0</v>
      </c>
      <c r="T134" s="159">
        <f>ROUND(E134*S134,2)</f>
        <v>0</v>
      </c>
      <c r="U134" s="159"/>
      <c r="V134" s="159" t="s">
        <v>110</v>
      </c>
      <c r="W134" s="150"/>
      <c r="X134" s="150"/>
      <c r="Y134" s="150"/>
      <c r="Z134" s="150"/>
      <c r="AA134" s="150"/>
      <c r="AB134" s="150"/>
      <c r="AC134" s="150"/>
      <c r="AD134" s="150"/>
      <c r="AE134" s="150" t="s">
        <v>111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</row>
    <row r="135" spans="1:58" outlineLevel="1" x14ac:dyDescent="0.2">
      <c r="A135" s="157"/>
      <c r="B135" s="158"/>
      <c r="C135" s="185" t="s">
        <v>120</v>
      </c>
      <c r="D135" s="160"/>
      <c r="E135" s="161">
        <v>954.33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0"/>
      <c r="X135" s="150"/>
      <c r="Y135" s="150"/>
      <c r="Z135" s="150"/>
      <c r="AA135" s="150"/>
      <c r="AB135" s="150"/>
      <c r="AC135" s="150"/>
      <c r="AD135" s="150"/>
      <c r="AE135" s="150" t="s">
        <v>113</v>
      </c>
      <c r="AF135" s="150">
        <v>0</v>
      </c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</row>
    <row r="136" spans="1:58" x14ac:dyDescent="0.2">
      <c r="A136" s="165" t="s">
        <v>105</v>
      </c>
      <c r="B136" s="166" t="s">
        <v>78</v>
      </c>
      <c r="C136" s="183" t="s">
        <v>79</v>
      </c>
      <c r="D136" s="167"/>
      <c r="E136" s="168"/>
      <c r="F136" s="169"/>
      <c r="G136" s="169">
        <f>SUMIF(AE137:AE159,"&lt;&gt;NOR",G137:G159)</f>
        <v>0</v>
      </c>
      <c r="H136" s="169"/>
      <c r="I136" s="169">
        <f>SUM(I137:I159)</f>
        <v>599.63</v>
      </c>
      <c r="J136" s="169"/>
      <c r="K136" s="169">
        <f>SUM(K137:K159)</f>
        <v>2089.0500000000002</v>
      </c>
      <c r="L136" s="169"/>
      <c r="M136" s="169">
        <f>SUM(M137:M159)</f>
        <v>0</v>
      </c>
      <c r="N136" s="169"/>
      <c r="O136" s="169">
        <f>SUM(O137:O159)</f>
        <v>0</v>
      </c>
      <c r="P136" s="169"/>
      <c r="Q136" s="169">
        <f>SUM(Q137:Q159)</f>
        <v>0</v>
      </c>
      <c r="R136" s="169"/>
      <c r="S136" s="164"/>
      <c r="T136" s="164">
        <f>SUM(T137:T159)</f>
        <v>5.49</v>
      </c>
      <c r="U136" s="164"/>
      <c r="V136" s="164"/>
      <c r="AE136" t="s">
        <v>106</v>
      </c>
    </row>
    <row r="137" spans="1:58" outlineLevel="1" x14ac:dyDescent="0.2">
      <c r="A137" s="170">
        <v>33</v>
      </c>
      <c r="B137" s="171" t="s">
        <v>220</v>
      </c>
      <c r="C137" s="184" t="s">
        <v>221</v>
      </c>
      <c r="D137" s="172" t="s">
        <v>116</v>
      </c>
      <c r="E137" s="173">
        <v>28.19</v>
      </c>
      <c r="F137" s="174"/>
      <c r="G137" s="175">
        <f>ROUND(E137*F137,2)</f>
        <v>0</v>
      </c>
      <c r="H137" s="174">
        <v>8.7899999999999991</v>
      </c>
      <c r="I137" s="175">
        <f>ROUND(E137*H137,2)</f>
        <v>247.79</v>
      </c>
      <c r="J137" s="174">
        <v>56.51</v>
      </c>
      <c r="K137" s="175">
        <f>ROUND(E137*J137,2)</f>
        <v>1593.02</v>
      </c>
      <c r="L137" s="175">
        <v>21</v>
      </c>
      <c r="M137" s="175">
        <f>G137*(1+L137/100)</f>
        <v>0</v>
      </c>
      <c r="N137" s="175">
        <v>1.6000000000000001E-4</v>
      </c>
      <c r="O137" s="175">
        <f>ROUND(E137*N137,2)</f>
        <v>0</v>
      </c>
      <c r="P137" s="175">
        <v>0</v>
      </c>
      <c r="Q137" s="175">
        <f>ROUND(E137*P137,2)</f>
        <v>0</v>
      </c>
      <c r="R137" s="175"/>
      <c r="S137" s="159">
        <v>0.15</v>
      </c>
      <c r="T137" s="159">
        <f>ROUND(E137*S137,2)</f>
        <v>4.2300000000000004</v>
      </c>
      <c r="U137" s="159"/>
      <c r="V137" s="159" t="s">
        <v>110</v>
      </c>
      <c r="W137" s="150"/>
      <c r="X137" s="150"/>
      <c r="Y137" s="150"/>
      <c r="Z137" s="150"/>
      <c r="AA137" s="150"/>
      <c r="AB137" s="150"/>
      <c r="AC137" s="150"/>
      <c r="AD137" s="150"/>
      <c r="AE137" s="150" t="s">
        <v>111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</row>
    <row r="138" spans="1:58" outlineLevel="1" x14ac:dyDescent="0.2">
      <c r="A138" s="157"/>
      <c r="B138" s="158"/>
      <c r="C138" s="185" t="s">
        <v>222</v>
      </c>
      <c r="D138" s="160"/>
      <c r="E138" s="161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0"/>
      <c r="X138" s="150"/>
      <c r="Y138" s="150"/>
      <c r="Z138" s="150"/>
      <c r="AA138" s="150"/>
      <c r="AB138" s="150"/>
      <c r="AC138" s="150"/>
      <c r="AD138" s="150"/>
      <c r="AE138" s="150" t="s">
        <v>113</v>
      </c>
      <c r="AF138" s="150">
        <v>0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</row>
    <row r="139" spans="1:58" outlineLevel="1" x14ac:dyDescent="0.2">
      <c r="A139" s="157"/>
      <c r="B139" s="158"/>
      <c r="C139" s="185" t="s">
        <v>154</v>
      </c>
      <c r="D139" s="160"/>
      <c r="E139" s="161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0"/>
      <c r="X139" s="150"/>
      <c r="Y139" s="150"/>
      <c r="Z139" s="150"/>
      <c r="AA139" s="150"/>
      <c r="AB139" s="150"/>
      <c r="AC139" s="150"/>
      <c r="AD139" s="150"/>
      <c r="AE139" s="150" t="s">
        <v>113</v>
      </c>
      <c r="AF139" s="150">
        <v>0</v>
      </c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</row>
    <row r="140" spans="1:58" ht="22.5" outlineLevel="1" x14ac:dyDescent="0.2">
      <c r="A140" s="157"/>
      <c r="B140" s="158"/>
      <c r="C140" s="185" t="s">
        <v>223</v>
      </c>
      <c r="D140" s="160"/>
      <c r="E140" s="161">
        <v>1.1599999999999999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0"/>
      <c r="X140" s="150"/>
      <c r="Y140" s="150"/>
      <c r="Z140" s="150"/>
      <c r="AA140" s="150"/>
      <c r="AB140" s="150"/>
      <c r="AC140" s="150"/>
      <c r="AD140" s="150"/>
      <c r="AE140" s="150" t="s">
        <v>113</v>
      </c>
      <c r="AF140" s="150">
        <v>0</v>
      </c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</row>
    <row r="141" spans="1:58" ht="22.5" outlineLevel="1" x14ac:dyDescent="0.2">
      <c r="A141" s="157"/>
      <c r="B141" s="158"/>
      <c r="C141" s="185" t="s">
        <v>224</v>
      </c>
      <c r="D141" s="160"/>
      <c r="E141" s="161">
        <v>1.1599999999999999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0"/>
      <c r="X141" s="150"/>
      <c r="Y141" s="150"/>
      <c r="Z141" s="150"/>
      <c r="AA141" s="150"/>
      <c r="AB141" s="150"/>
      <c r="AC141" s="150"/>
      <c r="AD141" s="150"/>
      <c r="AE141" s="150" t="s">
        <v>113</v>
      </c>
      <c r="AF141" s="150">
        <v>0</v>
      </c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</row>
    <row r="142" spans="1:58" ht="22.5" outlineLevel="1" x14ac:dyDescent="0.2">
      <c r="A142" s="157"/>
      <c r="B142" s="158"/>
      <c r="C142" s="185" t="s">
        <v>225</v>
      </c>
      <c r="D142" s="160"/>
      <c r="E142" s="161">
        <v>1.1599999999999999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0"/>
      <c r="X142" s="150"/>
      <c r="Y142" s="150"/>
      <c r="Z142" s="150"/>
      <c r="AA142" s="150"/>
      <c r="AB142" s="150"/>
      <c r="AC142" s="150"/>
      <c r="AD142" s="150"/>
      <c r="AE142" s="150" t="s">
        <v>113</v>
      </c>
      <c r="AF142" s="150">
        <v>0</v>
      </c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</row>
    <row r="143" spans="1:58" ht="22.5" outlineLevel="1" x14ac:dyDescent="0.2">
      <c r="A143" s="157"/>
      <c r="B143" s="158"/>
      <c r="C143" s="185" t="s">
        <v>226</v>
      </c>
      <c r="D143" s="160"/>
      <c r="E143" s="161">
        <v>2.3199999999999998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0"/>
      <c r="X143" s="150"/>
      <c r="Y143" s="150"/>
      <c r="Z143" s="150"/>
      <c r="AA143" s="150"/>
      <c r="AB143" s="150"/>
      <c r="AC143" s="150"/>
      <c r="AD143" s="150"/>
      <c r="AE143" s="150" t="s">
        <v>113</v>
      </c>
      <c r="AF143" s="150">
        <v>0</v>
      </c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</row>
    <row r="144" spans="1:58" ht="22.5" outlineLevel="1" x14ac:dyDescent="0.2">
      <c r="A144" s="157"/>
      <c r="B144" s="158"/>
      <c r="C144" s="185" t="s">
        <v>227</v>
      </c>
      <c r="D144" s="160"/>
      <c r="E144" s="161">
        <v>1.1599999999999999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0"/>
      <c r="X144" s="150"/>
      <c r="Y144" s="150"/>
      <c r="Z144" s="150"/>
      <c r="AA144" s="150"/>
      <c r="AB144" s="150"/>
      <c r="AC144" s="150"/>
      <c r="AD144" s="150"/>
      <c r="AE144" s="150" t="s">
        <v>113</v>
      </c>
      <c r="AF144" s="150">
        <v>0</v>
      </c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</row>
    <row r="145" spans="1:58" ht="22.5" outlineLevel="1" x14ac:dyDescent="0.2">
      <c r="A145" s="157"/>
      <c r="B145" s="158"/>
      <c r="C145" s="185" t="s">
        <v>228</v>
      </c>
      <c r="D145" s="160"/>
      <c r="E145" s="161">
        <v>1.1599999999999999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0"/>
      <c r="X145" s="150"/>
      <c r="Y145" s="150"/>
      <c r="Z145" s="150"/>
      <c r="AA145" s="150"/>
      <c r="AB145" s="150"/>
      <c r="AC145" s="150"/>
      <c r="AD145" s="150"/>
      <c r="AE145" s="150" t="s">
        <v>113</v>
      </c>
      <c r="AF145" s="150">
        <v>0</v>
      </c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</row>
    <row r="146" spans="1:58" ht="22.5" outlineLevel="1" x14ac:dyDescent="0.2">
      <c r="A146" s="157"/>
      <c r="B146" s="158"/>
      <c r="C146" s="185" t="s">
        <v>229</v>
      </c>
      <c r="D146" s="160"/>
      <c r="E146" s="161">
        <v>1.1599999999999999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0"/>
      <c r="X146" s="150"/>
      <c r="Y146" s="150"/>
      <c r="Z146" s="150"/>
      <c r="AA146" s="150"/>
      <c r="AB146" s="150"/>
      <c r="AC146" s="150"/>
      <c r="AD146" s="150"/>
      <c r="AE146" s="150" t="s">
        <v>113</v>
      </c>
      <c r="AF146" s="150">
        <v>0</v>
      </c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</row>
    <row r="147" spans="1:58" ht="22.5" outlineLevel="1" x14ac:dyDescent="0.2">
      <c r="A147" s="157"/>
      <c r="B147" s="158"/>
      <c r="C147" s="185" t="s">
        <v>230</v>
      </c>
      <c r="D147" s="160"/>
      <c r="E147" s="161">
        <v>4.0599999999999996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0"/>
      <c r="X147" s="150"/>
      <c r="Y147" s="150"/>
      <c r="Z147" s="150"/>
      <c r="AA147" s="150"/>
      <c r="AB147" s="150"/>
      <c r="AC147" s="150"/>
      <c r="AD147" s="150"/>
      <c r="AE147" s="150" t="s">
        <v>113</v>
      </c>
      <c r="AF147" s="150">
        <v>0</v>
      </c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</row>
    <row r="148" spans="1:58" ht="22.5" outlineLevel="1" x14ac:dyDescent="0.2">
      <c r="A148" s="157"/>
      <c r="B148" s="158"/>
      <c r="C148" s="185" t="s">
        <v>231</v>
      </c>
      <c r="D148" s="160"/>
      <c r="E148" s="161">
        <v>1.1599999999999999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0"/>
      <c r="X148" s="150"/>
      <c r="Y148" s="150"/>
      <c r="Z148" s="150"/>
      <c r="AA148" s="150"/>
      <c r="AB148" s="150"/>
      <c r="AC148" s="150"/>
      <c r="AD148" s="150"/>
      <c r="AE148" s="150" t="s">
        <v>113</v>
      </c>
      <c r="AF148" s="150">
        <v>0</v>
      </c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</row>
    <row r="149" spans="1:58" ht="22.5" outlineLevel="1" x14ac:dyDescent="0.2">
      <c r="A149" s="157"/>
      <c r="B149" s="158"/>
      <c r="C149" s="185" t="s">
        <v>232</v>
      </c>
      <c r="D149" s="160"/>
      <c r="E149" s="161">
        <v>1.04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0"/>
      <c r="X149" s="150"/>
      <c r="Y149" s="150"/>
      <c r="Z149" s="150"/>
      <c r="AA149" s="150"/>
      <c r="AB149" s="150"/>
      <c r="AC149" s="150"/>
      <c r="AD149" s="150"/>
      <c r="AE149" s="150" t="s">
        <v>113</v>
      </c>
      <c r="AF149" s="150">
        <v>0</v>
      </c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</row>
    <row r="150" spans="1:58" ht="22.5" outlineLevel="1" x14ac:dyDescent="0.2">
      <c r="A150" s="157"/>
      <c r="B150" s="158"/>
      <c r="C150" s="185" t="s">
        <v>233</v>
      </c>
      <c r="D150" s="160"/>
      <c r="E150" s="161">
        <v>1.1599999999999999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0"/>
      <c r="X150" s="150"/>
      <c r="Y150" s="150"/>
      <c r="Z150" s="150"/>
      <c r="AA150" s="150"/>
      <c r="AB150" s="150"/>
      <c r="AC150" s="150"/>
      <c r="AD150" s="150"/>
      <c r="AE150" s="150" t="s">
        <v>113</v>
      </c>
      <c r="AF150" s="150">
        <v>0</v>
      </c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</row>
    <row r="151" spans="1:58" ht="22.5" outlineLevel="1" x14ac:dyDescent="0.2">
      <c r="A151" s="157"/>
      <c r="B151" s="158"/>
      <c r="C151" s="185" t="s">
        <v>234</v>
      </c>
      <c r="D151" s="160"/>
      <c r="E151" s="161">
        <v>1.1000000000000001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0"/>
      <c r="X151" s="150"/>
      <c r="Y151" s="150"/>
      <c r="Z151" s="150"/>
      <c r="AA151" s="150"/>
      <c r="AB151" s="150"/>
      <c r="AC151" s="150"/>
      <c r="AD151" s="150"/>
      <c r="AE151" s="150" t="s">
        <v>113</v>
      </c>
      <c r="AF151" s="150">
        <v>0</v>
      </c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</row>
    <row r="152" spans="1:58" ht="22.5" outlineLevel="1" x14ac:dyDescent="0.2">
      <c r="A152" s="157"/>
      <c r="B152" s="158"/>
      <c r="C152" s="185" t="s">
        <v>235</v>
      </c>
      <c r="D152" s="160"/>
      <c r="E152" s="161">
        <v>1.1000000000000001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0"/>
      <c r="X152" s="150"/>
      <c r="Y152" s="150"/>
      <c r="Z152" s="150"/>
      <c r="AA152" s="150"/>
      <c r="AB152" s="150"/>
      <c r="AC152" s="150"/>
      <c r="AD152" s="150"/>
      <c r="AE152" s="150" t="s">
        <v>113</v>
      </c>
      <c r="AF152" s="150">
        <v>0</v>
      </c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</row>
    <row r="153" spans="1:58" ht="22.5" outlineLevel="1" x14ac:dyDescent="0.2">
      <c r="A153" s="157"/>
      <c r="B153" s="158"/>
      <c r="C153" s="185" t="s">
        <v>236</v>
      </c>
      <c r="D153" s="160"/>
      <c r="E153" s="161">
        <v>3.3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0"/>
      <c r="X153" s="150"/>
      <c r="Y153" s="150"/>
      <c r="Z153" s="150"/>
      <c r="AA153" s="150"/>
      <c r="AB153" s="150"/>
      <c r="AC153" s="150"/>
      <c r="AD153" s="150"/>
      <c r="AE153" s="150" t="s">
        <v>113</v>
      </c>
      <c r="AF153" s="150">
        <v>0</v>
      </c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</row>
    <row r="154" spans="1:58" ht="22.5" outlineLevel="1" x14ac:dyDescent="0.2">
      <c r="A154" s="157"/>
      <c r="B154" s="158"/>
      <c r="C154" s="185" t="s">
        <v>237</v>
      </c>
      <c r="D154" s="160"/>
      <c r="E154" s="161">
        <v>3.3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0"/>
      <c r="X154" s="150"/>
      <c r="Y154" s="150"/>
      <c r="Z154" s="150"/>
      <c r="AA154" s="150"/>
      <c r="AB154" s="150"/>
      <c r="AC154" s="150"/>
      <c r="AD154" s="150"/>
      <c r="AE154" s="150" t="s">
        <v>113</v>
      </c>
      <c r="AF154" s="150">
        <v>0</v>
      </c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</row>
    <row r="155" spans="1:58" ht="22.5" outlineLevel="1" x14ac:dyDescent="0.2">
      <c r="A155" s="157"/>
      <c r="B155" s="158"/>
      <c r="C155" s="185" t="s">
        <v>238</v>
      </c>
      <c r="D155" s="160"/>
      <c r="E155" s="161">
        <v>0.49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0"/>
      <c r="X155" s="150"/>
      <c r="Y155" s="150"/>
      <c r="Z155" s="150"/>
      <c r="AA155" s="150"/>
      <c r="AB155" s="150"/>
      <c r="AC155" s="150"/>
      <c r="AD155" s="150"/>
      <c r="AE155" s="150" t="s">
        <v>113</v>
      </c>
      <c r="AF155" s="150">
        <v>0</v>
      </c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</row>
    <row r="156" spans="1:58" ht="22.5" outlineLevel="1" x14ac:dyDescent="0.2">
      <c r="A156" s="157"/>
      <c r="B156" s="158"/>
      <c r="C156" s="185" t="s">
        <v>239</v>
      </c>
      <c r="D156" s="160"/>
      <c r="E156" s="161">
        <v>1.1000000000000001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0"/>
      <c r="X156" s="150"/>
      <c r="Y156" s="150"/>
      <c r="Z156" s="150"/>
      <c r="AA156" s="150"/>
      <c r="AB156" s="150"/>
      <c r="AC156" s="150"/>
      <c r="AD156" s="150"/>
      <c r="AE156" s="150" t="s">
        <v>113</v>
      </c>
      <c r="AF156" s="150">
        <v>0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</row>
    <row r="157" spans="1:58" ht="22.5" outlineLevel="1" x14ac:dyDescent="0.2">
      <c r="A157" s="157"/>
      <c r="B157" s="158"/>
      <c r="C157" s="185" t="s">
        <v>240</v>
      </c>
      <c r="D157" s="160"/>
      <c r="E157" s="161">
        <v>1.1000000000000001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0"/>
      <c r="X157" s="150"/>
      <c r="Y157" s="150"/>
      <c r="Z157" s="150"/>
      <c r="AA157" s="150"/>
      <c r="AB157" s="150"/>
      <c r="AC157" s="150"/>
      <c r="AD157" s="150"/>
      <c r="AE157" s="150" t="s">
        <v>113</v>
      </c>
      <c r="AF157" s="150">
        <v>0</v>
      </c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</row>
    <row r="158" spans="1:58" ht="22.5" outlineLevel="1" x14ac:dyDescent="0.2">
      <c r="A158" s="170">
        <v>34</v>
      </c>
      <c r="B158" s="171" t="s">
        <v>241</v>
      </c>
      <c r="C158" s="184" t="s">
        <v>242</v>
      </c>
      <c r="D158" s="172" t="s">
        <v>116</v>
      </c>
      <c r="E158" s="173">
        <v>8.3198000000000008</v>
      </c>
      <c r="F158" s="174"/>
      <c r="G158" s="175">
        <f>ROUND(E158*F158,2)</f>
        <v>0</v>
      </c>
      <c r="H158" s="174">
        <v>42.29</v>
      </c>
      <c r="I158" s="175">
        <f>ROUND(E158*H158,2)</f>
        <v>351.84</v>
      </c>
      <c r="J158" s="174">
        <v>59.62</v>
      </c>
      <c r="K158" s="175">
        <f>ROUND(E158*J158,2)</f>
        <v>496.03</v>
      </c>
      <c r="L158" s="175">
        <v>21</v>
      </c>
      <c r="M158" s="175">
        <f>G158*(1+L158/100)</f>
        <v>0</v>
      </c>
      <c r="N158" s="175">
        <v>1.6000000000000001E-4</v>
      </c>
      <c r="O158" s="175">
        <f>ROUND(E158*N158,2)</f>
        <v>0</v>
      </c>
      <c r="P158" s="175">
        <v>0</v>
      </c>
      <c r="Q158" s="175">
        <f>ROUND(E158*P158,2)</f>
        <v>0</v>
      </c>
      <c r="R158" s="175"/>
      <c r="S158" s="159">
        <v>0.151</v>
      </c>
      <c r="T158" s="159">
        <f>ROUND(E158*S158,2)</f>
        <v>1.26</v>
      </c>
      <c r="U158" s="159"/>
      <c r="V158" s="159" t="s">
        <v>110</v>
      </c>
      <c r="W158" s="150"/>
      <c r="X158" s="150"/>
      <c r="Y158" s="150"/>
      <c r="Z158" s="150"/>
      <c r="AA158" s="150"/>
      <c r="AB158" s="150"/>
      <c r="AC158" s="150"/>
      <c r="AD158" s="150"/>
      <c r="AE158" s="150" t="s">
        <v>111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</row>
    <row r="159" spans="1:58" outlineLevel="1" x14ac:dyDescent="0.2">
      <c r="A159" s="157"/>
      <c r="B159" s="158"/>
      <c r="C159" s="185" t="s">
        <v>243</v>
      </c>
      <c r="D159" s="160"/>
      <c r="E159" s="161">
        <v>8.3198000000000008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0"/>
      <c r="X159" s="150"/>
      <c r="Y159" s="150"/>
      <c r="Z159" s="150"/>
      <c r="AA159" s="150"/>
      <c r="AB159" s="150"/>
      <c r="AC159" s="150"/>
      <c r="AD159" s="150"/>
      <c r="AE159" s="150" t="s">
        <v>113</v>
      </c>
      <c r="AF159" s="150">
        <v>0</v>
      </c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</row>
    <row r="160" spans="1:58" x14ac:dyDescent="0.2">
      <c r="A160" s="165" t="s">
        <v>105</v>
      </c>
      <c r="B160" s="166" t="s">
        <v>80</v>
      </c>
      <c r="C160" s="183" t="s">
        <v>29</v>
      </c>
      <c r="D160" s="167"/>
      <c r="E160" s="168"/>
      <c r="F160" s="169"/>
      <c r="G160" s="169">
        <f>SUMIF(AE161:AE161,"&lt;&gt;NOR",G161:G161)</f>
        <v>0</v>
      </c>
      <c r="H160" s="169"/>
      <c r="I160" s="169">
        <f>SUM(I161:I161)</f>
        <v>0</v>
      </c>
      <c r="J160" s="169"/>
      <c r="K160" s="169">
        <f>SUM(K161:K161)</f>
        <v>7540.54</v>
      </c>
      <c r="L160" s="169"/>
      <c r="M160" s="169">
        <f>SUM(M161:M161)</f>
        <v>0</v>
      </c>
      <c r="N160" s="169"/>
      <c r="O160" s="169">
        <f>SUM(O161:O161)</f>
        <v>0</v>
      </c>
      <c r="P160" s="169"/>
      <c r="Q160" s="169">
        <f>SUM(Q161:Q161)</f>
        <v>0</v>
      </c>
      <c r="R160" s="169"/>
      <c r="S160" s="164"/>
      <c r="T160" s="164">
        <f>SUM(T161:T161)</f>
        <v>0</v>
      </c>
      <c r="U160" s="164"/>
      <c r="V160" s="164"/>
      <c r="AE160" t="s">
        <v>106</v>
      </c>
    </row>
    <row r="161" spans="1:58" outlineLevel="1" x14ac:dyDescent="0.2">
      <c r="A161" s="170">
        <v>35</v>
      </c>
      <c r="B161" s="171" t="s">
        <v>244</v>
      </c>
      <c r="C161" s="184" t="s">
        <v>245</v>
      </c>
      <c r="D161" s="172" t="s">
        <v>246</v>
      </c>
      <c r="E161" s="173">
        <v>1</v>
      </c>
      <c r="F161" s="174"/>
      <c r="G161" s="175">
        <f>ROUND(E161*F161,2)</f>
        <v>0</v>
      </c>
      <c r="H161" s="174">
        <v>0</v>
      </c>
      <c r="I161" s="175">
        <f>ROUND(E161*H161,2)</f>
        <v>0</v>
      </c>
      <c r="J161" s="174">
        <v>7540.54</v>
      </c>
      <c r="K161" s="175">
        <f>ROUND(E161*J161,2)</f>
        <v>7540.54</v>
      </c>
      <c r="L161" s="175">
        <v>21</v>
      </c>
      <c r="M161" s="175">
        <f>G161*(1+L161/100)</f>
        <v>0</v>
      </c>
      <c r="N161" s="175">
        <v>0</v>
      </c>
      <c r="O161" s="175">
        <f>ROUND(E161*N161,2)</f>
        <v>0</v>
      </c>
      <c r="P161" s="175">
        <v>0</v>
      </c>
      <c r="Q161" s="175">
        <f>ROUND(E161*P161,2)</f>
        <v>0</v>
      </c>
      <c r="R161" s="175"/>
      <c r="S161" s="159">
        <v>0</v>
      </c>
      <c r="T161" s="159">
        <f>ROUND(E161*S161,2)</f>
        <v>0</v>
      </c>
      <c r="U161" s="159"/>
      <c r="V161" s="159" t="s">
        <v>247</v>
      </c>
      <c r="W161" s="150"/>
      <c r="X161" s="150"/>
      <c r="Y161" s="150"/>
      <c r="Z161" s="150"/>
      <c r="AA161" s="150"/>
      <c r="AB161" s="150"/>
      <c r="AC161" s="150"/>
      <c r="AD161" s="150"/>
      <c r="AE161" s="150" t="s">
        <v>248</v>
      </c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</row>
    <row r="162" spans="1:58" x14ac:dyDescent="0.2">
      <c r="A162" s="3"/>
      <c r="B162" s="4"/>
      <c r="C162" s="188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AC162">
        <v>15</v>
      </c>
      <c r="AD162">
        <v>21</v>
      </c>
      <c r="AE162" t="s">
        <v>94</v>
      </c>
    </row>
    <row r="163" spans="1:58" x14ac:dyDescent="0.2">
      <c r="A163" s="153"/>
      <c r="B163" s="154" t="s">
        <v>31</v>
      </c>
      <c r="C163" s="189"/>
      <c r="D163" s="155"/>
      <c r="E163" s="156"/>
      <c r="F163" s="156"/>
      <c r="G163" s="182">
        <f>G8+G11+G14+G19+G22+G32+G34+G133+G136+G160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AC163">
        <f>SUMIF(L7:L161,AC162,G7:G161)</f>
        <v>0</v>
      </c>
      <c r="AD163">
        <f>SUMIF(L7:L161,AD162,G7:G161)</f>
        <v>0</v>
      </c>
      <c r="AE163" t="s">
        <v>249</v>
      </c>
    </row>
    <row r="164" spans="1:58" x14ac:dyDescent="0.2">
      <c r="A164" s="3"/>
      <c r="B164" s="4"/>
      <c r="C164" s="188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58" x14ac:dyDescent="0.2">
      <c r="A165" s="3"/>
      <c r="B165" s="4"/>
      <c r="C165" s="188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58" x14ac:dyDescent="0.2">
      <c r="A166" s="267" t="s">
        <v>250</v>
      </c>
      <c r="B166" s="267"/>
      <c r="C166" s="268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58" x14ac:dyDescent="0.2">
      <c r="A167" s="248"/>
      <c r="B167" s="249"/>
      <c r="C167" s="250"/>
      <c r="D167" s="249"/>
      <c r="E167" s="249"/>
      <c r="F167" s="249"/>
      <c r="G167" s="251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AE167" t="s">
        <v>251</v>
      </c>
    </row>
    <row r="168" spans="1:58" x14ac:dyDescent="0.2">
      <c r="A168" s="252"/>
      <c r="B168" s="253"/>
      <c r="C168" s="254"/>
      <c r="D168" s="253"/>
      <c r="E168" s="253"/>
      <c r="F168" s="253"/>
      <c r="G168" s="255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58" x14ac:dyDescent="0.2">
      <c r="A169" s="252"/>
      <c r="B169" s="253"/>
      <c r="C169" s="254"/>
      <c r="D169" s="253"/>
      <c r="E169" s="253"/>
      <c r="F169" s="253"/>
      <c r="G169" s="255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58" x14ac:dyDescent="0.2">
      <c r="A170" s="252"/>
      <c r="B170" s="253"/>
      <c r="C170" s="254"/>
      <c r="D170" s="253"/>
      <c r="E170" s="253"/>
      <c r="F170" s="253"/>
      <c r="G170" s="255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58" x14ac:dyDescent="0.2">
      <c r="A171" s="256"/>
      <c r="B171" s="257"/>
      <c r="C171" s="258"/>
      <c r="D171" s="257"/>
      <c r="E171" s="257"/>
      <c r="F171" s="257"/>
      <c r="G171" s="259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58" x14ac:dyDescent="0.2">
      <c r="A172" s="3"/>
      <c r="B172" s="4"/>
      <c r="C172" s="188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58" x14ac:dyDescent="0.2">
      <c r="C173" s="190"/>
      <c r="D173" s="10"/>
      <c r="AE173" t="s">
        <v>252</v>
      </c>
    </row>
    <row r="174" spans="1:58" x14ac:dyDescent="0.2">
      <c r="D174" s="10"/>
    </row>
    <row r="175" spans="1:58" x14ac:dyDescent="0.2">
      <c r="D175" s="10"/>
    </row>
    <row r="176" spans="1:58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67:G171"/>
    <mergeCell ref="A1:G1"/>
    <mergeCell ref="C2:G2"/>
    <mergeCell ref="C3:G3"/>
    <mergeCell ref="C4:G4"/>
    <mergeCell ref="A166:C166"/>
  </mergeCells>
  <pageMargins left="0.59055118110236204" right="0.196850393700787" top="0.78740157499999996" bottom="0.78740157499999996" header="0.3" footer="0.3"/>
  <pageSetup paperSize="9" scale="88" fitToHeight="0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C D.1.2 - INV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C D.1.2 - INV Pol'!Názvy_tisku</vt:lpstr>
      <vt:lpstr>oadresa</vt:lpstr>
      <vt:lpstr>Stavba!Objednatel</vt:lpstr>
      <vt:lpstr>Stavba!Objekt</vt:lpstr>
      <vt:lpstr>'SO C D.1.2 - INV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Zenkl</cp:lastModifiedBy>
  <cp:lastPrinted>2019-07-19T15:17:31Z</cp:lastPrinted>
  <dcterms:created xsi:type="dcterms:W3CDTF">2009-04-08T07:15:50Z</dcterms:created>
  <dcterms:modified xsi:type="dcterms:W3CDTF">2022-01-05T09:29:13Z</dcterms:modified>
</cp:coreProperties>
</file>